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drawings/drawing2.xml" ContentType="application/vnd.openxmlformats-officedocument.drawing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drawings/drawing3.xml" ContentType="application/vnd.openxmlformats-officedocument.drawing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drawings/drawing4.xml" ContentType="application/vnd.openxmlformats-officedocument.drawing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drawings/drawing5.xml" ContentType="application/vnd.openxmlformats-officedocument.drawing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C:\Users\mschmidt\Downloads\"/>
    </mc:Choice>
  </mc:AlternateContent>
  <xr:revisionPtr revIDLastSave="0" documentId="13_ncr:1_{13AB2468-1575-4196-A360-48D1E887D882}" xr6:coauthVersionLast="47" xr6:coauthVersionMax="47" xr10:uidLastSave="{00000000-0000-0000-0000-000000000000}"/>
  <bookViews>
    <workbookView xWindow="1635" yWindow="150" windowWidth="20445" windowHeight="15300" tabRatio="754" xr2:uid="{00000000-000D-0000-FFFF-FFFF00000000}"/>
  </bookViews>
  <sheets>
    <sheet name="Cover Sheet - Deckblatt" sheetId="1" r:id="rId1"/>
    <sheet name="Test Results No. 1 - Prüferg. 1" sheetId="9" r:id="rId2"/>
    <sheet name="Test Results No. 2 - Prüferg. 2" sheetId="8" r:id="rId3"/>
    <sheet name="Test Results No. 3 - Prüferg. 3" sheetId="4" r:id="rId4"/>
    <sheet name="Inhaltsstoffe" sheetId="5" r:id="rId5"/>
    <sheet name="Materialdatenblatt" sheetId="6" r:id="rId6"/>
  </sheets>
  <definedNames>
    <definedName name="_xlnm.Print_Titles" localSheetId="5">Materialdatenblatt!$1:$13</definedName>
    <definedName name="Z_4DA3038F_F79B_4116_9717_364DCBC6B21E_.wvu.Cols" localSheetId="1" hidden="1">'Test Results No. 1 - Prüferg. 1'!$S:$S</definedName>
    <definedName name="Z_4DA3038F_F79B_4116_9717_364DCBC6B21E_.wvu.Cols" localSheetId="2" hidden="1">'Test Results No. 2 - Prüferg. 2'!$S:$S</definedName>
    <definedName name="Z_4DA3038F_F79B_4116_9717_364DCBC6B21E_.wvu.Cols" localSheetId="3" hidden="1">'Test Results No. 3 - Prüferg. 3'!$S:$S</definedName>
    <definedName name="Z_4DA3038F_F79B_4116_9717_364DCBC6B21E_.wvu.PrintTitles" localSheetId="5" hidden="1">Materialdatenblatt!$1:$13</definedName>
  </definedNames>
  <calcPr calcId="191029"/>
  <customWorkbookViews>
    <customWorkbookView name="Hermann, Oliver - Persönliche Ansicht" guid="{4DA3038F-F79B-4116-9717-364DCBC6B21E}" mergeInterval="0" personalView="1" maximized="1" xWindow="-8" yWindow="-8" windowWidth="1936" windowHeight="1056" tabRatio="754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9" l="1"/>
  <c r="D55" i="9"/>
  <c r="V54" i="9"/>
  <c r="C54" i="9"/>
  <c r="AA52" i="9"/>
  <c r="U52" i="9"/>
  <c r="H52" i="9"/>
  <c r="B52" i="9"/>
  <c r="AA51" i="9"/>
  <c r="U51" i="9"/>
  <c r="H51" i="9"/>
  <c r="B51" i="9"/>
  <c r="AA50" i="9"/>
  <c r="H50" i="9"/>
  <c r="U49" i="9"/>
  <c r="U48" i="9"/>
  <c r="U47" i="9"/>
  <c r="B47" i="9"/>
  <c r="U46" i="9"/>
  <c r="B46" i="9"/>
  <c r="AK12" i="9"/>
  <c r="AI12" i="9"/>
  <c r="AF12" i="9"/>
  <c r="AC12" i="9"/>
  <c r="Z12" i="9"/>
  <c r="W12" i="9"/>
  <c r="T12" i="9"/>
  <c r="AI10" i="9"/>
  <c r="T10" i="9"/>
  <c r="C10" i="9"/>
  <c r="X7" i="9"/>
  <c r="U7" i="9"/>
  <c r="E7" i="9"/>
  <c r="B7" i="9"/>
  <c r="AH5" i="9"/>
  <c r="AD5" i="9"/>
  <c r="Y5" i="9"/>
  <c r="O5" i="9"/>
  <c r="K5" i="9"/>
  <c r="F5" i="9"/>
  <c r="B5" i="9"/>
  <c r="U3" i="9"/>
  <c r="B3" i="9"/>
  <c r="AK2" i="9"/>
  <c r="AH2" i="9"/>
  <c r="AB2" i="9"/>
  <c r="U2" i="9"/>
  <c r="R2" i="9"/>
  <c r="O2" i="9"/>
  <c r="I2" i="9"/>
  <c r="B2" i="9"/>
  <c r="Z1" i="9"/>
  <c r="U1" i="9"/>
  <c r="H1" i="9"/>
  <c r="B1" i="9"/>
  <c r="L55" i="8"/>
  <c r="D55" i="8"/>
  <c r="V54" i="8"/>
  <c r="C54" i="8"/>
  <c r="AA52" i="8"/>
  <c r="U52" i="8"/>
  <c r="H52" i="8"/>
  <c r="B52" i="8"/>
  <c r="AA51" i="8"/>
  <c r="U51" i="8"/>
  <c r="H51" i="8"/>
  <c r="B51" i="8"/>
  <c r="AA50" i="8"/>
  <c r="H50" i="8"/>
  <c r="U49" i="8"/>
  <c r="U48" i="8"/>
  <c r="U47" i="8"/>
  <c r="B47" i="8"/>
  <c r="U46" i="8"/>
  <c r="B46" i="8"/>
  <c r="AK12" i="8"/>
  <c r="AI12" i="8"/>
  <c r="AF12" i="8"/>
  <c r="AC12" i="8"/>
  <c r="Z12" i="8"/>
  <c r="W12" i="8"/>
  <c r="T12" i="8"/>
  <c r="AI10" i="8"/>
  <c r="T10" i="8"/>
  <c r="C10" i="8"/>
  <c r="X7" i="8"/>
  <c r="U7" i="8"/>
  <c r="E7" i="8"/>
  <c r="B7" i="8"/>
  <c r="AH5" i="8"/>
  <c r="AD5" i="8"/>
  <c r="Y5" i="8"/>
  <c r="O5" i="8"/>
  <c r="K5" i="8"/>
  <c r="F5" i="8"/>
  <c r="B5" i="8"/>
  <c r="U3" i="8"/>
  <c r="B3" i="8"/>
  <c r="AK2" i="8"/>
  <c r="AH2" i="8"/>
  <c r="AB2" i="8"/>
  <c r="U2" i="8"/>
  <c r="R2" i="8"/>
  <c r="O2" i="8"/>
  <c r="I2" i="8"/>
  <c r="B2" i="8"/>
  <c r="Z1" i="8"/>
  <c r="U1" i="8"/>
  <c r="H1" i="8"/>
  <c r="B1" i="8"/>
  <c r="AK2" i="4"/>
  <c r="AB2" i="4"/>
  <c r="I2" i="4"/>
  <c r="Z1" i="4"/>
  <c r="H1" i="4"/>
  <c r="AF14" i="1"/>
  <c r="B51" i="1"/>
  <c r="X5" i="1"/>
  <c r="B56" i="1"/>
  <c r="X14" i="1"/>
  <c r="AF12" i="4"/>
  <c r="AC12" i="4"/>
  <c r="Z12" i="4"/>
  <c r="W12" i="4"/>
  <c r="T12" i="4"/>
  <c r="L55" i="4"/>
  <c r="D55" i="4"/>
  <c r="V54" i="4"/>
  <c r="C54" i="4"/>
  <c r="AA52" i="4"/>
  <c r="U52" i="4"/>
  <c r="H52" i="4"/>
  <c r="B52" i="4"/>
  <c r="AA51" i="4"/>
  <c r="U51" i="4"/>
  <c r="H51" i="4"/>
  <c r="B51" i="4"/>
  <c r="AA50" i="4"/>
  <c r="H50" i="4"/>
  <c r="U49" i="4"/>
  <c r="U48" i="4"/>
  <c r="U47" i="4"/>
  <c r="B47" i="4"/>
  <c r="U46" i="4"/>
  <c r="B46" i="4"/>
  <c r="AK12" i="4"/>
  <c r="AI12" i="4"/>
  <c r="AI10" i="4"/>
  <c r="T10" i="4"/>
  <c r="C10" i="4"/>
  <c r="X7" i="4"/>
  <c r="U7" i="4"/>
  <c r="E7" i="4"/>
  <c r="B7" i="4"/>
  <c r="AH5" i="4"/>
  <c r="AD5" i="4"/>
  <c r="Y5" i="4"/>
  <c r="O5" i="4"/>
  <c r="K5" i="4"/>
  <c r="F5" i="4"/>
  <c r="B5" i="4"/>
  <c r="U3" i="4"/>
  <c r="B3" i="4"/>
  <c r="AH2" i="4"/>
  <c r="U2" i="4"/>
  <c r="R2" i="4"/>
  <c r="O2" i="4"/>
  <c r="B2" i="4"/>
  <c r="U1" i="4"/>
  <c r="B1" i="4"/>
  <c r="X29" i="1"/>
  <c r="B36" i="1"/>
  <c r="X33" i="1"/>
  <c r="B33" i="1"/>
  <c r="X32" i="1"/>
  <c r="B32" i="1"/>
  <c r="X31" i="1"/>
  <c r="B31" i="1"/>
  <c r="B29" i="1"/>
  <c r="B44" i="1"/>
  <c r="B12" i="1"/>
  <c r="B62" i="1"/>
  <c r="B47" i="1"/>
  <c r="D26" i="1"/>
  <c r="D27" i="1"/>
  <c r="X17" i="1"/>
  <c r="X16" i="1"/>
  <c r="X15" i="1"/>
  <c r="X13" i="1"/>
  <c r="X12" i="1"/>
  <c r="X11" i="1"/>
  <c r="X10" i="1"/>
  <c r="X7" i="1"/>
  <c r="X6" i="1"/>
  <c r="AG23" i="1"/>
  <c r="AG21" i="1"/>
  <c r="R24" i="1"/>
  <c r="R22" i="1"/>
  <c r="R20" i="1"/>
  <c r="D25" i="1"/>
  <c r="D24" i="1"/>
  <c r="B63" i="1"/>
  <c r="B64" i="1"/>
  <c r="B66" i="1"/>
  <c r="AG27" i="1"/>
  <c r="AG26" i="1"/>
  <c r="AG25" i="1"/>
  <c r="R27" i="1"/>
  <c r="R26" i="1"/>
  <c r="R25" i="1"/>
  <c r="R23" i="1"/>
  <c r="B58" i="1"/>
  <c r="B35" i="1"/>
  <c r="X35" i="1"/>
  <c r="X34" i="1"/>
  <c r="B34" i="1"/>
  <c r="X30" i="1"/>
  <c r="B30" i="1"/>
  <c r="B5" i="1"/>
  <c r="AG24" i="1"/>
  <c r="AG22" i="1"/>
  <c r="AG20" i="1"/>
  <c r="R21" i="1"/>
  <c r="D23" i="1"/>
  <c r="D22" i="1"/>
  <c r="D21" i="1"/>
  <c r="D20" i="1"/>
  <c r="X9" i="1"/>
  <c r="X60" i="1"/>
  <c r="B61" i="1"/>
  <c r="B60" i="1"/>
  <c r="B59" i="1"/>
  <c r="B57" i="1"/>
  <c r="B55" i="1"/>
  <c r="V53" i="1"/>
  <c r="R53" i="1"/>
  <c r="B53" i="1"/>
  <c r="X45" i="1"/>
  <c r="J50" i="1"/>
  <c r="B50" i="1"/>
  <c r="B46" i="1"/>
  <c r="B45" i="1"/>
  <c r="B43" i="1"/>
  <c r="X38" i="1"/>
  <c r="B40" i="1"/>
  <c r="B39" i="1"/>
  <c r="B38" i="1"/>
  <c r="X37" i="1"/>
  <c r="B37" i="1"/>
  <c r="AQ30" i="1"/>
  <c r="T30" i="1"/>
  <c r="A19" i="1"/>
  <c r="AB1" i="1"/>
  <c r="A2" i="1"/>
  <c r="X8" i="1"/>
</calcChain>
</file>

<file path=xl/sharedStrings.xml><?xml version="1.0" encoding="utf-8"?>
<sst xmlns="http://schemas.openxmlformats.org/spreadsheetml/2006/main" count="165" uniqueCount="102">
  <si>
    <t>01</t>
  </si>
  <si>
    <t>07</t>
  </si>
  <si>
    <t>13</t>
  </si>
  <si>
    <t>02</t>
  </si>
  <si>
    <t>08</t>
  </si>
  <si>
    <t>03</t>
  </si>
  <si>
    <t>09</t>
  </si>
  <si>
    <t>04</t>
  </si>
  <si>
    <t>10</t>
  </si>
  <si>
    <t>05</t>
  </si>
  <si>
    <t>11</t>
  </si>
  <si>
    <t>06</t>
  </si>
  <si>
    <t>12</t>
  </si>
  <si>
    <t>14</t>
  </si>
  <si>
    <t>15</t>
  </si>
  <si>
    <t>16</t>
  </si>
  <si>
    <t>17</t>
  </si>
  <si>
    <t>Name:</t>
  </si>
  <si>
    <t>Ref.</t>
  </si>
  <si>
    <t>Nr.</t>
  </si>
  <si>
    <t>18</t>
  </si>
  <si>
    <t>19</t>
  </si>
  <si>
    <t>20</t>
  </si>
  <si>
    <t>21</t>
  </si>
  <si>
    <t>22</t>
  </si>
  <si>
    <t>23</t>
  </si>
  <si>
    <t>24</t>
  </si>
  <si>
    <t xml:space="preserve"> </t>
  </si>
  <si>
    <t>Das Materialdatenblatt ist vollständig auszufüllen.</t>
  </si>
  <si>
    <t xml:space="preserve">Nr.:      </t>
  </si>
  <si>
    <t xml:space="preserve">     Ja </t>
  </si>
  <si>
    <t xml:space="preserve">     Nein</t>
  </si>
  <si>
    <t>• Kann aus dem Bauteil nach Entfall der Nutzung oder Verwendung ein Abfall entstehen, dem eine Schlüsselnummer (EAK-Code) zugeordnet werden kann ?</t>
  </si>
  <si>
    <t xml:space="preserve">     Ja (Gehalte &gt; 0,1 % sind anzugeben)</t>
  </si>
  <si>
    <t>• Ist das Bauteil mit Bioziden ausgerüstet?</t>
  </si>
  <si>
    <t xml:space="preserve">     </t>
  </si>
  <si>
    <t xml:space="preserve">     Ja (Wassergefährdungsklasse und Menge ist anzugeben)</t>
  </si>
  <si>
    <t>• Enthält das Bauteil wassergefährdende Stoffe gem. Wasserrecht?</t>
  </si>
  <si>
    <t xml:space="preserve">     Ja (Punkt 14 des EG-Sicherheitsdatenblattes ist auszufüllen)</t>
  </si>
  <si>
    <t>• Ist das Bauteil ein Gefahrgut im Sinne des Verkehrsrechtes (Transportrechtes)?</t>
  </si>
  <si>
    <t xml:space="preserve">     Ja (Punkt 10 des EG-Sicherheitsdatenblattes ist auszufüllen)</t>
  </si>
  <si>
    <t>(Beachte: VDA-Liste für deklarationspflichtige Stoffe)</t>
  </si>
  <si>
    <t>• Können beim sachgemäßen Umgang mit dem Bauteil Gefahrstoffe entstehen oder freigesetzt werden?</t>
  </si>
  <si>
    <t xml:space="preserve">     Ja (Kennzeichnungen gem. GefStoffV und Konzentrationen sind unter "Inhaltsstoffe" anzugeben)</t>
  </si>
  <si>
    <t>• Enthält das Bauteil Stoffe mit einem Gefährlichkeitsmerkmal gemäß ChemG/GefStoffV?</t>
  </si>
  <si>
    <t>Zutreffendes bitte ankreuzen.</t>
  </si>
  <si>
    <t>Stoffe, die einem gesetzlichen Anwendungsverbot unterliegen, dürfen nicht enthalten sein!</t>
  </si>
  <si>
    <t>2. Sicherheit und Umwelt</t>
  </si>
  <si>
    <t>Verantwortliche Unterschriften</t>
  </si>
  <si>
    <t>Datum:</t>
  </si>
  <si>
    <t>Änderungsstand:</t>
  </si>
  <si>
    <t>Fax / eMail:</t>
  </si>
  <si>
    <t>Lieferschein-Nr.:</t>
  </si>
  <si>
    <t>Telefon:</t>
  </si>
  <si>
    <t>Ansprechpartner:</t>
  </si>
  <si>
    <t>Artikel-Nr.:</t>
  </si>
  <si>
    <t>Lieferantennummer:</t>
  </si>
  <si>
    <t>Bestell-Nr.:</t>
  </si>
  <si>
    <t>Nat.-Kennz./PLZ / Ort:</t>
  </si>
  <si>
    <t>ZSB-Nr.:</t>
  </si>
  <si>
    <t>Werk:</t>
  </si>
  <si>
    <t>Musterbericht-Nr.:</t>
  </si>
  <si>
    <t>Straße/Postfach:</t>
  </si>
  <si>
    <t>Bauteil:</t>
  </si>
  <si>
    <t>Lieferant:</t>
  </si>
  <si>
    <t>1.2 Angaben zum Produkt</t>
  </si>
  <si>
    <t>1.1 Angaben zum Hersteller / Lieferanten</t>
  </si>
  <si>
    <t>1. Firmen- und Produktbezeichnungen</t>
  </si>
  <si>
    <t>Inhaltsstoffe in Zukaufteilen</t>
  </si>
  <si>
    <t>Erstmusterprüfbericht VDA</t>
  </si>
  <si>
    <t>[%]</t>
  </si>
  <si>
    <t>Stoffbezeichnung</t>
  </si>
  <si>
    <t>Produktbezeichnungen</t>
  </si>
  <si>
    <t>Gehalt</t>
  </si>
  <si>
    <t>CAS-Nr.</t>
  </si>
  <si>
    <t>Herstellerbezogene</t>
  </si>
  <si>
    <t>[g]</t>
  </si>
  <si>
    <t>Werkstoff-Nr.</t>
  </si>
  <si>
    <t>Inhaltsstoffe</t>
  </si>
  <si>
    <t>Material /</t>
  </si>
  <si>
    <t>Masse</t>
  </si>
  <si>
    <t>ZSB-Komponente</t>
  </si>
  <si>
    <t>Teilebezeichnung</t>
  </si>
  <si>
    <t>Teile-Nr. /</t>
  </si>
  <si>
    <t>Benennung:</t>
  </si>
  <si>
    <t>3. Teilecharakterisierung:</t>
  </si>
  <si>
    <t>Beachte: VDA-Liste für deklarationspflichtige Stoffe!</t>
  </si>
  <si>
    <t>Es müssen auch Gefahrstoffe angegeben werden, die bei Gebrauch entstehen oder freigesetzt werden können.</t>
  </si>
  <si>
    <t>Inhaltsstoffe in Zukaufteilen (Materialdatenblatt)</t>
  </si>
  <si>
    <t xml:space="preserve">Ist - Werte </t>
  </si>
  <si>
    <t>DND</t>
  </si>
  <si>
    <t>Unterschrift</t>
  </si>
  <si>
    <t>Datum</t>
  </si>
  <si>
    <t xml:space="preserve">Erstmusterprüfbericht </t>
  </si>
  <si>
    <t>Firma</t>
  </si>
  <si>
    <t/>
  </si>
  <si>
    <t>Straße</t>
  </si>
  <si>
    <t>Werk</t>
  </si>
  <si>
    <t>PLZ Ort</t>
  </si>
  <si>
    <t>Dynamit Nobel Defence GmbH</t>
  </si>
  <si>
    <t>Dr. Hermann-Fleck-Allee 8</t>
  </si>
  <si>
    <t>57299 Burbach- Würgendorf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</si>
</sst>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Courier New"/>
      <family val="3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6"/>
      <name val="Arial"/>
      <family val="2"/>
    </font>
    <font>
      <b/>
      <i/>
      <sz val="8"/>
      <color indexed="12"/>
      <name val="Courier New"/>
      <family val="3"/>
    </font>
    <font>
      <sz val="8"/>
      <color indexed="9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b/>
      <u/>
      <sz val="2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color rgb="FFFF0000"/>
      <name val="Arial"/>
      <family val="2"/>
    </font>
    <font>
      <b/>
      <sz val="8"/>
      <color rgb="FF0070C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70C0"/>
      <name val="Arial"/>
      <family val="2"/>
    </font>
    <font>
      <b/>
      <u/>
      <sz val="12"/>
      <color rgb="FFFF0000"/>
      <name val="Arial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35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0" fillId="0" borderId="8" xfId="0" applyFont="1" applyBorder="1" applyAlignment="1" applyProtection="1"/>
    <xf numFmtId="0" fontId="3" fillId="0" borderId="10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0" fillId="0" borderId="0" xfId="0" applyProtection="1"/>
    <xf numFmtId="0" fontId="3" fillId="0" borderId="0" xfId="0" applyFont="1" applyAlignment="1" applyProtection="1">
      <alignment horizontal="right" vertical="center"/>
    </xf>
    <xf numFmtId="0" fontId="5" fillId="0" borderId="0" xfId="0" applyFont="1" applyProtection="1"/>
    <xf numFmtId="0" fontId="5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quotePrefix="1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3" fillId="0" borderId="12" xfId="0" quotePrefix="1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0" fillId="0" borderId="8" xfId="0" applyBorder="1" applyProtection="1"/>
    <xf numFmtId="0" fontId="14" fillId="0" borderId="0" xfId="0" applyFont="1" applyFill="1" applyBorder="1" applyAlignment="1" applyProtection="1">
      <alignment vertical="center"/>
    </xf>
    <xf numFmtId="0" fontId="0" fillId="0" borderId="0" xfId="0" applyAlignment="1" applyProtection="1"/>
    <xf numFmtId="0" fontId="10" fillId="0" borderId="0" xfId="0" applyFont="1" applyAlignment="1" applyProtection="1"/>
    <xf numFmtId="0" fontId="0" fillId="0" borderId="0" xfId="0" applyFill="1" applyProtection="1"/>
    <xf numFmtId="0" fontId="8" fillId="0" borderId="0" xfId="0" applyFont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left" vertical="top"/>
      <protection locked="0"/>
    </xf>
    <xf numFmtId="0" fontId="15" fillId="0" borderId="0" xfId="0" applyFont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0" fontId="3" fillId="0" borderId="0" xfId="2" applyFont="1" applyProtection="1"/>
    <xf numFmtId="0" fontId="3" fillId="0" borderId="0" xfId="2" applyFont="1" applyBorder="1" applyProtection="1"/>
    <xf numFmtId="0" fontId="2" fillId="0" borderId="0" xfId="2" applyFont="1" applyBorder="1" applyProtection="1"/>
    <xf numFmtId="0" fontId="2" fillId="0" borderId="0" xfId="2" applyFont="1" applyBorder="1" applyAlignment="1" applyProtection="1">
      <alignment horizontal="left"/>
      <protection locked="0"/>
    </xf>
    <xf numFmtId="0" fontId="2" fillId="0" borderId="0" xfId="2" applyFont="1" applyProtection="1"/>
    <xf numFmtId="0" fontId="1" fillId="0" borderId="0" xfId="2" applyFont="1" applyBorder="1" applyProtection="1"/>
    <xf numFmtId="0" fontId="3" fillId="0" borderId="0" xfId="2" applyFont="1" applyBorder="1" applyAlignment="1" applyProtection="1">
      <alignment horizontal="center"/>
    </xf>
    <xf numFmtId="0" fontId="3" fillId="0" borderId="8" xfId="2" applyFont="1" applyBorder="1" applyProtection="1"/>
    <xf numFmtId="0" fontId="3" fillId="0" borderId="3" xfId="2" applyFont="1" applyBorder="1" applyProtection="1"/>
    <xf numFmtId="0" fontId="3" fillId="0" borderId="2" xfId="2" applyFont="1" applyBorder="1" applyProtection="1"/>
    <xf numFmtId="0" fontId="3" fillId="0" borderId="11" xfId="2" applyFont="1" applyBorder="1" applyProtection="1">
      <protection locked="0"/>
    </xf>
    <xf numFmtId="0" fontId="9" fillId="0" borderId="10" xfId="2" applyFont="1" applyBorder="1" applyProtection="1">
      <protection locked="0"/>
    </xf>
    <xf numFmtId="0" fontId="7" fillId="0" borderId="0" xfId="2" applyFont="1" applyBorder="1" applyAlignment="1" applyProtection="1">
      <alignment horizontal="left"/>
      <protection locked="0"/>
    </xf>
    <xf numFmtId="0" fontId="5" fillId="0" borderId="8" xfId="2" applyFont="1" applyBorder="1" applyProtection="1"/>
    <xf numFmtId="0" fontId="3" fillId="0" borderId="9" xfId="2" applyFont="1" applyBorder="1" applyProtection="1">
      <protection locked="0"/>
    </xf>
    <xf numFmtId="0" fontId="7" fillId="0" borderId="9" xfId="2" applyFont="1" applyBorder="1" applyAlignment="1" applyProtection="1">
      <alignment horizontal="left"/>
      <protection locked="0"/>
    </xf>
    <xf numFmtId="0" fontId="3" fillId="0" borderId="6" xfId="2" applyFont="1" applyBorder="1" applyProtection="1"/>
    <xf numFmtId="0" fontId="9" fillId="0" borderId="5" xfId="2" applyFont="1" applyBorder="1" applyProtection="1"/>
    <xf numFmtId="0" fontId="3" fillId="0" borderId="7" xfId="2" applyFont="1" applyBorder="1" applyProtection="1"/>
    <xf numFmtId="0" fontId="9" fillId="0" borderId="0" xfId="2" applyFont="1" applyProtection="1"/>
    <xf numFmtId="0" fontId="1" fillId="0" borderId="0" xfId="2" applyFont="1" applyProtection="1"/>
    <xf numFmtId="0" fontId="3" fillId="0" borderId="0" xfId="2" applyFont="1" applyAlignment="1" applyProtection="1">
      <alignment horizontal="center"/>
    </xf>
    <xf numFmtId="1" fontId="3" fillId="0" borderId="0" xfId="2" applyNumberFormat="1" applyFont="1" applyBorder="1" applyAlignment="1" applyProtection="1">
      <alignment horizontal="center"/>
    </xf>
    <xf numFmtId="49" fontId="3" fillId="0" borderId="0" xfId="2" applyNumberFormat="1" applyFont="1" applyProtection="1">
      <protection hidden="1"/>
    </xf>
    <xf numFmtId="49" fontId="3" fillId="0" borderId="0" xfId="2" applyNumberFormat="1" applyFont="1" applyProtection="1">
      <protection locked="0"/>
    </xf>
    <xf numFmtId="49" fontId="3" fillId="0" borderId="0" xfId="2" applyNumberFormat="1" applyFont="1" applyAlignment="1" applyProtection="1">
      <alignment horizontal="left" wrapText="1"/>
      <protection locked="0"/>
    </xf>
    <xf numFmtId="49" fontId="3" fillId="0" borderId="0" xfId="2" applyNumberFormat="1" applyFont="1" applyBorder="1" applyAlignment="1" applyProtection="1">
      <alignment horizontal="left" wrapText="1"/>
      <protection locked="0"/>
    </xf>
    <xf numFmtId="49" fontId="3" fillId="0" borderId="13" xfId="2" applyNumberFormat="1" applyFont="1" applyBorder="1" applyProtection="1">
      <protection hidden="1"/>
    </xf>
    <xf numFmtId="49" fontId="3" fillId="0" borderId="13" xfId="2" applyNumberFormat="1" applyFont="1" applyBorder="1" applyAlignment="1" applyProtection="1">
      <alignment horizontal="right"/>
      <protection hidden="1"/>
    </xf>
    <xf numFmtId="49" fontId="3" fillId="0" borderId="14" xfId="2" applyNumberFormat="1" applyFont="1" applyBorder="1" applyProtection="1">
      <protection hidden="1"/>
    </xf>
    <xf numFmtId="49" fontId="3" fillId="0" borderId="14" xfId="2" applyNumberFormat="1" applyFont="1" applyBorder="1" applyAlignment="1" applyProtection="1">
      <alignment horizontal="right"/>
      <protection hidden="1"/>
    </xf>
    <xf numFmtId="49" fontId="1" fillId="0" borderId="14" xfId="2" applyNumberFormat="1" applyFont="1" applyBorder="1" applyProtection="1">
      <protection hidden="1"/>
    </xf>
    <xf numFmtId="49" fontId="1" fillId="0" borderId="14" xfId="2" applyNumberFormat="1" applyFont="1" applyBorder="1" applyAlignment="1" applyProtection="1">
      <alignment horizontal="center"/>
      <protection hidden="1"/>
    </xf>
    <xf numFmtId="49" fontId="20" fillId="0" borderId="14" xfId="2" applyNumberFormat="1" applyFont="1" applyBorder="1" applyAlignment="1" applyProtection="1">
      <alignment horizontal="center" vertical="center"/>
      <protection hidden="1"/>
    </xf>
    <xf numFmtId="0" fontId="3" fillId="0" borderId="0" xfId="2" applyFont="1" applyAlignment="1" applyProtection="1">
      <alignment vertical="top"/>
    </xf>
    <xf numFmtId="0" fontId="2" fillId="0" borderId="15" xfId="0" applyFont="1" applyBorder="1" applyAlignment="1" applyProtection="1">
      <alignment horizontal="center"/>
    </xf>
    <xf numFmtId="0" fontId="0" fillId="0" borderId="16" xfId="0" applyBorder="1" applyProtection="1"/>
    <xf numFmtId="0" fontId="2" fillId="0" borderId="17" xfId="0" applyFont="1" applyBorder="1" applyAlignment="1" applyProtection="1">
      <alignment horizontal="center"/>
    </xf>
    <xf numFmtId="0" fontId="0" fillId="0" borderId="4" xfId="0" applyBorder="1" applyAlignment="1" applyProtection="1"/>
    <xf numFmtId="0" fontId="2" fillId="0" borderId="18" xfId="2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49" fontId="9" fillId="0" borderId="0" xfId="0" applyNumberFormat="1" applyFont="1" applyFill="1" applyBorder="1" applyAlignment="1" applyProtection="1">
      <protection locked="0"/>
    </xf>
    <xf numFmtId="14" fontId="9" fillId="0" borderId="0" xfId="0" applyNumberFormat="1" applyFont="1" applyFill="1" applyBorder="1" applyAlignment="1" applyProtection="1">
      <protection locked="0"/>
    </xf>
    <xf numFmtId="14" fontId="9" fillId="0" borderId="9" xfId="0" applyNumberFormat="1" applyFont="1" applyFill="1" applyBorder="1" applyAlignment="1" applyProtection="1">
      <protection locked="0"/>
    </xf>
    <xf numFmtId="0" fontId="7" fillId="0" borderId="0" xfId="2" applyFont="1" applyAlignment="1" applyProtection="1">
      <alignment horizontal="left"/>
      <protection locked="0"/>
    </xf>
    <xf numFmtId="0" fontId="3" fillId="0" borderId="8" xfId="2" applyFont="1" applyBorder="1" applyProtection="1">
      <protection locked="0"/>
    </xf>
    <xf numFmtId="0" fontId="3" fillId="0" borderId="0" xfId="2" applyFont="1" applyBorder="1" applyProtection="1">
      <protection locked="0"/>
    </xf>
    <xf numFmtId="0" fontId="3" fillId="0" borderId="1" xfId="2" applyFont="1" applyBorder="1" applyProtection="1">
      <protection locked="0"/>
    </xf>
    <xf numFmtId="0" fontId="3" fillId="0" borderId="10" xfId="2" applyFont="1" applyBorder="1" applyProtection="1">
      <protection locked="0"/>
    </xf>
    <xf numFmtId="0" fontId="2" fillId="0" borderId="0" xfId="2" applyFont="1" applyBorder="1" applyProtection="1">
      <protection locked="0"/>
    </xf>
    <xf numFmtId="0" fontId="2" fillId="0" borderId="0" xfId="2" applyFont="1" applyProtection="1">
      <protection locked="0"/>
    </xf>
    <xf numFmtId="0" fontId="2" fillId="0" borderId="0" xfId="2" applyFont="1" applyBorder="1" applyAlignment="1" applyProtection="1">
      <alignment horizontal="right"/>
      <protection locked="0"/>
    </xf>
    <xf numFmtId="49" fontId="3" fillId="0" borderId="14" xfId="2" applyNumberFormat="1" applyFont="1" applyBorder="1" applyProtection="1"/>
    <xf numFmtId="49" fontId="20" fillId="0" borderId="14" xfId="2" applyNumberFormat="1" applyFont="1" applyBorder="1" applyAlignment="1" applyProtection="1">
      <alignment horizontal="center" vertical="center"/>
    </xf>
    <xf numFmtId="49" fontId="22" fillId="0" borderId="14" xfId="2" applyNumberFormat="1" applyFont="1" applyBorder="1" applyProtection="1"/>
    <xf numFmtId="49" fontId="21" fillId="0" borderId="14" xfId="2" applyNumberFormat="1" applyFont="1" applyBorder="1" applyAlignment="1" applyProtection="1">
      <alignment horizontal="center"/>
    </xf>
    <xf numFmtId="49" fontId="3" fillId="0" borderId="14" xfId="2" applyNumberFormat="1" applyFont="1" applyBorder="1" applyAlignment="1" applyProtection="1">
      <alignment horizontal="right"/>
    </xf>
    <xf numFmtId="49" fontId="1" fillId="0" borderId="14" xfId="2" applyNumberFormat="1" applyFont="1" applyBorder="1" applyAlignment="1" applyProtection="1">
      <alignment horizontal="center"/>
    </xf>
    <xf numFmtId="49" fontId="1" fillId="0" borderId="14" xfId="2" applyNumberFormat="1" applyFont="1" applyBorder="1" applyProtection="1"/>
    <xf numFmtId="49" fontId="2" fillId="0" borderId="14" xfId="2" applyNumberFormat="1" applyFont="1" applyBorder="1" applyAlignment="1" applyProtection="1">
      <alignment horizontal="left" vertical="center"/>
    </xf>
    <xf numFmtId="49" fontId="2" fillId="0" borderId="14" xfId="2" applyNumberFormat="1" applyFont="1" applyBorder="1" applyAlignment="1" applyProtection="1">
      <alignment horizontal="right"/>
    </xf>
    <xf numFmtId="49" fontId="3" fillId="0" borderId="14" xfId="2" applyNumberFormat="1" applyFont="1" applyBorder="1" applyProtection="1">
      <protection locked="0"/>
    </xf>
    <xf numFmtId="49" fontId="3" fillId="0" borderId="13" xfId="2" applyNumberFormat="1" applyFont="1" applyBorder="1" applyProtection="1">
      <protection locked="0"/>
    </xf>
    <xf numFmtId="49" fontId="3" fillId="0" borderId="13" xfId="2" applyNumberFormat="1" applyFont="1" applyBorder="1" applyAlignment="1" applyProtection="1">
      <alignment horizontal="center"/>
      <protection locked="0"/>
    </xf>
    <xf numFmtId="49" fontId="2" fillId="0" borderId="14" xfId="2" applyNumberFormat="1" applyFont="1" applyBorder="1" applyAlignment="1" applyProtection="1">
      <alignment horizontal="left"/>
      <protection locked="0"/>
    </xf>
    <xf numFmtId="49" fontId="9" fillId="0" borderId="15" xfId="2" applyNumberFormat="1" applyFont="1" applyBorder="1" applyProtection="1"/>
    <xf numFmtId="49" fontId="9" fillId="0" borderId="15" xfId="2" applyNumberFormat="1" applyFont="1" applyBorder="1" applyAlignment="1" applyProtection="1">
      <alignment horizontal="center"/>
    </xf>
    <xf numFmtId="49" fontId="9" fillId="0" borderId="5" xfId="2" applyNumberFormat="1" applyFont="1" applyBorder="1" applyAlignment="1" applyProtection="1">
      <alignment horizontal="center"/>
    </xf>
    <xf numFmtId="49" fontId="3" fillId="0" borderId="19" xfId="2" applyNumberFormat="1" applyFont="1" applyBorder="1" applyProtection="1"/>
    <xf numFmtId="49" fontId="9" fillId="0" borderId="20" xfId="2" applyNumberFormat="1" applyFont="1" applyBorder="1" applyProtection="1"/>
    <xf numFmtId="49" fontId="3" fillId="0" borderId="20" xfId="2" applyNumberFormat="1" applyFont="1" applyBorder="1" applyProtection="1"/>
    <xf numFmtId="49" fontId="9" fillId="0" borderId="20" xfId="2" applyNumberFormat="1" applyFont="1" applyBorder="1" applyAlignment="1" applyProtection="1">
      <alignment horizontal="center"/>
    </xf>
    <xf numFmtId="49" fontId="9" fillId="0" borderId="21" xfId="2" applyNumberFormat="1" applyFont="1" applyBorder="1" applyAlignment="1" applyProtection="1">
      <alignment horizontal="center"/>
    </xf>
    <xf numFmtId="49" fontId="3" fillId="0" borderId="21" xfId="2" applyNumberFormat="1" applyFont="1" applyBorder="1" applyProtection="1"/>
    <xf numFmtId="49" fontId="9" fillId="0" borderId="22" xfId="2" applyNumberFormat="1" applyFont="1" applyBorder="1" applyAlignment="1" applyProtection="1">
      <alignment horizontal="center"/>
    </xf>
    <xf numFmtId="49" fontId="3" fillId="0" borderId="17" xfId="2" applyNumberFormat="1" applyFont="1" applyBorder="1" applyProtection="1"/>
    <xf numFmtId="49" fontId="9" fillId="0" borderId="10" xfId="2" applyNumberFormat="1" applyFont="1" applyBorder="1" applyAlignment="1" applyProtection="1">
      <alignment horizontal="center"/>
    </xf>
    <xf numFmtId="49" fontId="3" fillId="0" borderId="10" xfId="2" applyNumberFormat="1" applyFont="1" applyBorder="1" applyProtection="1"/>
    <xf numFmtId="49" fontId="9" fillId="0" borderId="23" xfId="2" applyNumberFormat="1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left" vertical="center"/>
    </xf>
    <xf numFmtId="0" fontId="3" fillId="0" borderId="4" xfId="0" quotePrefix="1" applyFont="1" applyBorder="1" applyAlignment="1" applyProtection="1">
      <alignment horizontal="center" vertical="center"/>
    </xf>
    <xf numFmtId="0" fontId="0" fillId="0" borderId="15" xfId="0" applyBorder="1" applyProtection="1"/>
    <xf numFmtId="0" fontId="0" fillId="0" borderId="12" xfId="0" applyBorder="1" applyProtection="1"/>
    <xf numFmtId="0" fontId="0" fillId="0" borderId="4" xfId="0" applyBorder="1" applyProtection="1"/>
    <xf numFmtId="49" fontId="3" fillId="0" borderId="47" xfId="0" applyNumberFormat="1" applyFont="1" applyFill="1" applyBorder="1" applyAlignment="1" applyProtection="1">
      <alignment horizontal="center" vertical="center"/>
      <protection locked="0"/>
    </xf>
    <xf numFmtId="49" fontId="3" fillId="0" borderId="48" xfId="0" applyNumberFormat="1" applyFont="1" applyFill="1" applyBorder="1" applyAlignment="1" applyProtection="1">
      <alignment horizontal="center" vertical="center"/>
      <protection locked="0"/>
    </xf>
    <xf numFmtId="49" fontId="3" fillId="0" borderId="49" xfId="0" applyNumberFormat="1" applyFont="1" applyFill="1" applyBorder="1" applyAlignment="1" applyProtection="1">
      <alignment horizontal="center" vertical="center"/>
      <protection locked="0"/>
    </xf>
    <xf numFmtId="49" fontId="23" fillId="0" borderId="0" xfId="0" applyNumberFormat="1" applyFont="1" applyFill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6" fillId="0" borderId="12" xfId="0" applyFont="1" applyBorder="1" applyAlignment="1" applyProtection="1">
      <alignment horizontal="center" vertical="center"/>
    </xf>
    <xf numFmtId="14" fontId="23" fillId="0" borderId="0" xfId="0" applyNumberFormat="1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 vertical="center"/>
      <protection locked="0"/>
    </xf>
    <xf numFmtId="0" fontId="25" fillId="0" borderId="1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14" fontId="23" fillId="0" borderId="9" xfId="0" applyNumberFormat="1" applyFont="1" applyBorder="1" applyAlignment="1" applyProtection="1">
      <alignment horizontal="left" vertical="center"/>
      <protection locked="0"/>
    </xf>
    <xf numFmtId="0" fontId="24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4" fillId="0" borderId="9" xfId="0" applyFont="1" applyBorder="1" applyAlignment="1" applyProtection="1">
      <alignment horizontal="left" vertical="center"/>
      <protection locked="0"/>
    </xf>
    <xf numFmtId="14" fontId="24" fillId="0" borderId="0" xfId="0" applyNumberFormat="1" applyFont="1" applyBorder="1" applyAlignment="1" applyProtection="1">
      <alignment horizontal="left" vertical="center"/>
      <protection locked="0"/>
    </xf>
    <xf numFmtId="14" fontId="24" fillId="0" borderId="9" xfId="0" applyNumberFormat="1" applyFont="1" applyBorder="1" applyAlignment="1" applyProtection="1">
      <alignment horizontal="left" vertical="center"/>
      <protection locked="0"/>
    </xf>
    <xf numFmtId="0" fontId="24" fillId="0" borderId="4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left" vertical="center"/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0" fontId="24" fillId="0" borderId="11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27" fillId="0" borderId="0" xfId="0" applyNumberFormat="1" applyFont="1" applyAlignment="1" applyProtection="1">
      <alignment horizontal="left" vertical="center"/>
      <protection locked="0"/>
    </xf>
    <xf numFmtId="49" fontId="24" fillId="0" borderId="0" xfId="0" applyNumberFormat="1" applyFont="1" applyFill="1" applyBorder="1" applyAlignment="1" applyProtection="1">
      <alignment horizontal="left" vertical="center"/>
      <protection locked="0"/>
    </xf>
    <xf numFmtId="49" fontId="23" fillId="0" borderId="4" xfId="0" applyNumberFormat="1" applyFont="1" applyBorder="1" applyAlignment="1" applyProtection="1">
      <alignment horizontal="left" vertical="center"/>
      <protection locked="0"/>
    </xf>
    <xf numFmtId="49" fontId="23" fillId="0" borderId="3" xfId="0" applyNumberFormat="1" applyFont="1" applyBorder="1" applyAlignment="1" applyProtection="1">
      <alignment horizontal="left" vertical="center"/>
      <protection locked="0"/>
    </xf>
    <xf numFmtId="49" fontId="24" fillId="0" borderId="0" xfId="0" applyNumberFormat="1" applyFont="1" applyFill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vertical="center"/>
    </xf>
    <xf numFmtId="49" fontId="24" fillId="0" borderId="9" xfId="0" applyNumberFormat="1" applyFont="1" applyFill="1" applyBorder="1" applyAlignment="1" applyProtection="1">
      <alignment horizontal="left" vertical="center"/>
      <protection locked="0"/>
    </xf>
    <xf numFmtId="49" fontId="9" fillId="0" borderId="9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164" fontId="24" fillId="0" borderId="0" xfId="0" applyNumberFormat="1" applyFont="1" applyFill="1" applyBorder="1" applyAlignment="1" applyProtection="1">
      <alignment horizontal="center" vertical="center"/>
    </xf>
    <xf numFmtId="164" fontId="24" fillId="0" borderId="0" xfId="0" applyNumberFormat="1" applyFont="1" applyFill="1" applyBorder="1" applyAlignment="1" applyProtection="1">
      <alignment vertical="center"/>
    </xf>
    <xf numFmtId="49" fontId="1" fillId="0" borderId="6" xfId="0" applyNumberFormat="1" applyFont="1" applyFill="1" applyBorder="1" applyAlignment="1" applyProtection="1">
      <alignment horizontal="left" vertical="center"/>
      <protection locked="0"/>
    </xf>
    <xf numFmtId="49" fontId="1" fillId="0" borderId="7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49" fontId="24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12" fillId="0" borderId="0" xfId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49" fontId="24" fillId="0" borderId="6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top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23" fillId="0" borderId="7" xfId="0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8" fillId="0" borderId="0" xfId="0" applyFont="1" applyAlignment="1" applyProtection="1">
      <alignment horizontal="center" vertical="center" wrapText="1"/>
    </xf>
    <xf numFmtId="0" fontId="28" fillId="0" borderId="0" xfId="0" applyFont="1" applyAlignment="1" applyProtection="1">
      <alignment horizontal="center" vertical="center"/>
    </xf>
    <xf numFmtId="49" fontId="23" fillId="0" borderId="9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49" fontId="27" fillId="0" borderId="0" xfId="0" applyNumberFormat="1" applyFont="1" applyAlignment="1" applyProtection="1">
      <alignment horizontal="left" vertical="top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10" fillId="0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49" fontId="10" fillId="0" borderId="30" xfId="0" applyNumberFormat="1" applyFont="1" applyBorder="1" applyAlignment="1" applyProtection="1">
      <alignment horizontal="center" vertical="center"/>
      <protection locked="0"/>
    </xf>
    <xf numFmtId="49" fontId="10" fillId="0" borderId="24" xfId="0" applyNumberFormat="1" applyFont="1" applyBorder="1" applyAlignment="1" applyProtection="1">
      <alignment horizontal="center" vertical="center"/>
      <protection locked="0"/>
    </xf>
    <xf numFmtId="49" fontId="10" fillId="0" borderId="25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11" fillId="0" borderId="0" xfId="0" applyNumberFormat="1" applyFont="1" applyFill="1" applyBorder="1" applyAlignment="1" applyProtection="1">
      <alignment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10" fillId="0" borderId="32" xfId="0" applyNumberFormat="1" applyFont="1" applyBorder="1" applyAlignment="1" applyProtection="1">
      <alignment horizontal="center" vertical="center"/>
      <protection locked="0"/>
    </xf>
    <xf numFmtId="49" fontId="10" fillId="0" borderId="33" xfId="0" applyNumberFormat="1" applyFont="1" applyBorder="1" applyAlignment="1" applyProtection="1">
      <alignment horizontal="center" vertical="center"/>
      <protection locked="0"/>
    </xf>
    <xf numFmtId="49" fontId="10" fillId="0" borderId="3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49" fontId="10" fillId="0" borderId="29" xfId="0" applyNumberFormat="1" applyFont="1" applyBorder="1" applyAlignment="1" applyProtection="1">
      <alignment horizontal="left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10" fillId="0" borderId="31" xfId="0" applyNumberFormat="1" applyFont="1" applyFill="1" applyBorder="1" applyAlignment="1" applyProtection="1">
      <alignment horizontal="center" vertical="center"/>
      <protection locked="0"/>
    </xf>
    <xf numFmtId="49" fontId="10" fillId="0" borderId="29" xfId="0" applyNumberFormat="1" applyFont="1" applyFill="1" applyBorder="1" applyAlignment="1" applyProtection="1">
      <alignment horizontal="center" vertical="center"/>
      <protection locked="0"/>
    </xf>
    <xf numFmtId="49" fontId="10" fillId="0" borderId="31" xfId="0" applyNumberFormat="1" applyFont="1" applyFill="1" applyBorder="1" applyAlignment="1" applyProtection="1">
      <alignment horizontal="left" vertical="center"/>
      <protection locked="0"/>
    </xf>
    <xf numFmtId="49" fontId="10" fillId="0" borderId="26" xfId="0" applyNumberFormat="1" applyFont="1" applyFill="1" applyBorder="1" applyAlignment="1" applyProtection="1">
      <alignment horizontal="left" vertical="center"/>
      <protection locked="0"/>
    </xf>
    <xf numFmtId="49" fontId="10" fillId="0" borderId="29" xfId="0" applyNumberFormat="1" applyFont="1" applyFill="1" applyBorder="1" applyAlignment="1" applyProtection="1">
      <alignment horizontal="left" vertical="center"/>
      <protection locked="0"/>
    </xf>
    <xf numFmtId="49" fontId="3" fillId="0" borderId="31" xfId="0" applyNumberFormat="1" applyFont="1" applyFill="1" applyBorder="1" applyAlignment="1" applyProtection="1">
      <alignment horizontal="center" vertical="center"/>
      <protection locked="0"/>
    </xf>
    <xf numFmtId="49" fontId="3" fillId="0" borderId="26" xfId="0" applyNumberFormat="1" applyFont="1" applyFill="1" applyBorder="1" applyAlignment="1" applyProtection="1">
      <alignment horizontal="center" vertical="center"/>
      <protection locked="0"/>
    </xf>
    <xf numFmtId="49" fontId="3" fillId="0" borderId="27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/>
      <protection locked="0"/>
    </xf>
    <xf numFmtId="49" fontId="10" fillId="0" borderId="30" xfId="0" applyNumberFormat="1" applyFont="1" applyFill="1" applyBorder="1" applyAlignment="1" applyProtection="1">
      <alignment horizontal="center" vertical="center"/>
      <protection locked="0"/>
    </xf>
    <xf numFmtId="49" fontId="10" fillId="0" borderId="24" xfId="0" applyNumberFormat="1" applyFont="1" applyFill="1" applyBorder="1" applyAlignment="1" applyProtection="1">
      <alignment horizontal="center" vertical="center"/>
      <protection locked="0"/>
    </xf>
    <xf numFmtId="49" fontId="10" fillId="0" borderId="25" xfId="0" applyNumberFormat="1" applyFont="1" applyFill="1" applyBorder="1" applyAlignment="1" applyProtection="1">
      <alignment horizontal="center" vertical="center"/>
      <protection locked="0"/>
    </xf>
    <xf numFmtId="49" fontId="10" fillId="0" borderId="39" xfId="0" applyNumberFormat="1" applyFont="1" applyBorder="1" applyAlignment="1" applyProtection="1">
      <alignment horizontal="center" vertical="center"/>
      <protection locked="0"/>
    </xf>
    <xf numFmtId="49" fontId="10" fillId="0" borderId="34" xfId="0" applyNumberFormat="1" applyFont="1" applyBorder="1" applyAlignment="1" applyProtection="1">
      <alignment horizontal="center" vertical="center"/>
      <protection locked="0"/>
    </xf>
    <xf numFmtId="49" fontId="10" fillId="0" borderId="35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/>
    </xf>
    <xf numFmtId="49" fontId="10" fillId="0" borderId="32" xfId="0" applyNumberFormat="1" applyFont="1" applyBorder="1" applyAlignment="1" applyProtection="1">
      <alignment horizontal="left" vertical="center"/>
      <protection locked="0"/>
    </xf>
    <xf numFmtId="49" fontId="10" fillId="0" borderId="18" xfId="0" applyNumberFormat="1" applyFont="1" applyBorder="1" applyAlignment="1" applyProtection="1">
      <alignment horizontal="left" vertical="center"/>
      <protection locked="0"/>
    </xf>
    <xf numFmtId="49" fontId="10" fillId="0" borderId="33" xfId="0" applyNumberFormat="1" applyFont="1" applyBorder="1" applyAlignment="1" applyProtection="1">
      <alignment horizontal="left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49" fontId="3" fillId="0" borderId="37" xfId="0" applyNumberFormat="1" applyFont="1" applyBorder="1" applyAlignment="1" applyProtection="1">
      <alignment horizontal="center" vertical="center"/>
      <protection locked="0"/>
    </xf>
    <xf numFmtId="49" fontId="3" fillId="0" borderId="38" xfId="0" applyNumberFormat="1" applyFont="1" applyBorder="1" applyAlignment="1" applyProtection="1">
      <alignment horizontal="center" vertical="center"/>
      <protection locked="0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</xf>
    <xf numFmtId="0" fontId="2" fillId="0" borderId="18" xfId="2" applyFont="1" applyBorder="1" applyAlignment="1" applyProtection="1">
      <protection locked="0"/>
    </xf>
    <xf numFmtId="0" fontId="2" fillId="0" borderId="18" xfId="2" applyFont="1" applyBorder="1" applyAlignment="1" applyProtection="1">
      <alignment horizontal="left"/>
      <protection locked="0"/>
    </xf>
    <xf numFmtId="0" fontId="3" fillId="0" borderId="43" xfId="2" applyFont="1" applyBorder="1" applyAlignment="1" applyProtection="1">
      <alignment horizontal="left"/>
      <protection locked="0"/>
    </xf>
    <xf numFmtId="0" fontId="1" fillId="0" borderId="0" xfId="2" applyFont="1" applyBorder="1" applyAlignment="1" applyProtection="1">
      <alignment horizontal="left" wrapText="1"/>
    </xf>
    <xf numFmtId="0" fontId="19" fillId="0" borderId="0" xfId="2" applyFont="1" applyBorder="1" applyAlignment="1" applyProtection="1">
      <alignment horizontal="center" vertical="center"/>
    </xf>
    <xf numFmtId="0" fontId="21" fillId="0" borderId="0" xfId="2" applyFont="1" applyAlignment="1" applyProtection="1">
      <alignment horizontal="center"/>
    </xf>
    <xf numFmtId="0" fontId="18" fillId="0" borderId="0" xfId="2" applyFont="1" applyBorder="1" applyAlignment="1" applyProtection="1">
      <alignment horizontal="left"/>
    </xf>
    <xf numFmtId="49" fontId="2" fillId="0" borderId="14" xfId="2" applyNumberFormat="1" applyFont="1" applyBorder="1" applyAlignment="1" applyProtection="1">
      <alignment horizontal="left"/>
      <protection locked="0"/>
    </xf>
    <xf numFmtId="49" fontId="19" fillId="0" borderId="44" xfId="2" applyNumberFormat="1" applyFont="1" applyBorder="1" applyAlignment="1" applyProtection="1">
      <alignment horizontal="center" vertical="center"/>
    </xf>
    <xf numFmtId="49" fontId="19" fillId="0" borderId="45" xfId="2" applyNumberFormat="1" applyFont="1" applyBorder="1" applyAlignment="1" applyProtection="1">
      <alignment horizontal="center" vertical="center"/>
    </xf>
    <xf numFmtId="49" fontId="19" fillId="0" borderId="46" xfId="2" applyNumberFormat="1" applyFont="1" applyBorder="1" applyAlignment="1" applyProtection="1">
      <alignment horizontal="center" vertical="center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checked="Checked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checked="Checked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checked="Checked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fmlaLink="$AS$1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3</xdr:row>
          <xdr:rowOff>66675</xdr:rowOff>
        </xdr:from>
        <xdr:to>
          <xdr:col>23</xdr:col>
          <xdr:colOff>161925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4</xdr:row>
          <xdr:rowOff>142875</xdr:rowOff>
        </xdr:from>
        <xdr:to>
          <xdr:col>23</xdr:col>
          <xdr:colOff>123825</xdr:colOff>
          <xdr:row>6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5</xdr:row>
          <xdr:rowOff>152400</xdr:rowOff>
        </xdr:from>
        <xdr:to>
          <xdr:col>23</xdr:col>
          <xdr:colOff>161925</xdr:colOff>
          <xdr:row>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6</xdr:row>
          <xdr:rowOff>123825</xdr:rowOff>
        </xdr:from>
        <xdr:to>
          <xdr:col>23</xdr:col>
          <xdr:colOff>161925</xdr:colOff>
          <xdr:row>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7</xdr:row>
          <xdr:rowOff>123825</xdr:rowOff>
        </xdr:from>
        <xdr:to>
          <xdr:col>23</xdr:col>
          <xdr:colOff>161925</xdr:colOff>
          <xdr:row>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8</xdr:row>
          <xdr:rowOff>114300</xdr:rowOff>
        </xdr:from>
        <xdr:to>
          <xdr:col>23</xdr:col>
          <xdr:colOff>161925</xdr:colOff>
          <xdr:row>10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9</xdr:row>
          <xdr:rowOff>123825</xdr:rowOff>
        </xdr:from>
        <xdr:to>
          <xdr:col>23</xdr:col>
          <xdr:colOff>161925</xdr:colOff>
          <xdr:row>11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10</xdr:row>
          <xdr:rowOff>123825</xdr:rowOff>
        </xdr:from>
        <xdr:to>
          <xdr:col>23</xdr:col>
          <xdr:colOff>161925</xdr:colOff>
          <xdr:row>12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11</xdr:row>
          <xdr:rowOff>123825</xdr:rowOff>
        </xdr:from>
        <xdr:to>
          <xdr:col>23</xdr:col>
          <xdr:colOff>161925</xdr:colOff>
          <xdr:row>13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12</xdr:row>
          <xdr:rowOff>123825</xdr:rowOff>
        </xdr:from>
        <xdr:to>
          <xdr:col>23</xdr:col>
          <xdr:colOff>161925</xdr:colOff>
          <xdr:row>14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13</xdr:row>
          <xdr:rowOff>123825</xdr:rowOff>
        </xdr:from>
        <xdr:to>
          <xdr:col>23</xdr:col>
          <xdr:colOff>161925</xdr:colOff>
          <xdr:row>15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14</xdr:row>
          <xdr:rowOff>123825</xdr:rowOff>
        </xdr:from>
        <xdr:to>
          <xdr:col>23</xdr:col>
          <xdr:colOff>161925</xdr:colOff>
          <xdr:row>16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15</xdr:row>
          <xdr:rowOff>123825</xdr:rowOff>
        </xdr:from>
        <xdr:to>
          <xdr:col>23</xdr:col>
          <xdr:colOff>161925</xdr:colOff>
          <xdr:row>17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18</xdr:row>
          <xdr:rowOff>142875</xdr:rowOff>
        </xdr:from>
        <xdr:to>
          <xdr:col>2</xdr:col>
          <xdr:colOff>114300</xdr:colOff>
          <xdr:row>20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19</xdr:row>
          <xdr:rowOff>142875</xdr:rowOff>
        </xdr:from>
        <xdr:to>
          <xdr:col>2</xdr:col>
          <xdr:colOff>114300</xdr:colOff>
          <xdr:row>21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20</xdr:row>
          <xdr:rowOff>133350</xdr:rowOff>
        </xdr:from>
        <xdr:to>
          <xdr:col>2</xdr:col>
          <xdr:colOff>114300</xdr:colOff>
          <xdr:row>22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21</xdr:row>
          <xdr:rowOff>133350</xdr:rowOff>
        </xdr:from>
        <xdr:to>
          <xdr:col>2</xdr:col>
          <xdr:colOff>114300</xdr:colOff>
          <xdr:row>23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22</xdr:row>
          <xdr:rowOff>133350</xdr:rowOff>
        </xdr:from>
        <xdr:to>
          <xdr:col>2</xdr:col>
          <xdr:colOff>114300</xdr:colOff>
          <xdr:row>24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23</xdr:row>
          <xdr:rowOff>123825</xdr:rowOff>
        </xdr:from>
        <xdr:to>
          <xdr:col>16</xdr:col>
          <xdr:colOff>104775</xdr:colOff>
          <xdr:row>25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18</xdr:row>
          <xdr:rowOff>133350</xdr:rowOff>
        </xdr:from>
        <xdr:to>
          <xdr:col>16</xdr:col>
          <xdr:colOff>104775</xdr:colOff>
          <xdr:row>20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19</xdr:row>
          <xdr:rowOff>142875</xdr:rowOff>
        </xdr:from>
        <xdr:to>
          <xdr:col>16</xdr:col>
          <xdr:colOff>104775</xdr:colOff>
          <xdr:row>21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20</xdr:row>
          <xdr:rowOff>133350</xdr:rowOff>
        </xdr:from>
        <xdr:to>
          <xdr:col>16</xdr:col>
          <xdr:colOff>104775</xdr:colOff>
          <xdr:row>22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21</xdr:row>
          <xdr:rowOff>133350</xdr:rowOff>
        </xdr:from>
        <xdr:to>
          <xdr:col>16</xdr:col>
          <xdr:colOff>104775</xdr:colOff>
          <xdr:row>23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22</xdr:row>
          <xdr:rowOff>133350</xdr:rowOff>
        </xdr:from>
        <xdr:to>
          <xdr:col>16</xdr:col>
          <xdr:colOff>104775</xdr:colOff>
          <xdr:row>24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19</xdr:row>
          <xdr:rowOff>142875</xdr:rowOff>
        </xdr:from>
        <xdr:to>
          <xdr:col>31</xdr:col>
          <xdr:colOff>114300</xdr:colOff>
          <xdr:row>21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20</xdr:row>
          <xdr:rowOff>114300</xdr:rowOff>
        </xdr:from>
        <xdr:to>
          <xdr:col>31</xdr:col>
          <xdr:colOff>152400</xdr:colOff>
          <xdr:row>22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21</xdr:row>
          <xdr:rowOff>114300</xdr:rowOff>
        </xdr:from>
        <xdr:to>
          <xdr:col>31</xdr:col>
          <xdr:colOff>152400</xdr:colOff>
          <xdr:row>23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22</xdr:row>
          <xdr:rowOff>133350</xdr:rowOff>
        </xdr:from>
        <xdr:to>
          <xdr:col>31</xdr:col>
          <xdr:colOff>152400</xdr:colOff>
          <xdr:row>24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18</xdr:row>
          <xdr:rowOff>142875</xdr:rowOff>
        </xdr:from>
        <xdr:to>
          <xdr:col>31</xdr:col>
          <xdr:colOff>114300</xdr:colOff>
          <xdr:row>20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85725</xdr:colOff>
          <xdr:row>53</xdr:row>
          <xdr:rowOff>133350</xdr:rowOff>
        </xdr:from>
        <xdr:to>
          <xdr:col>20</xdr:col>
          <xdr:colOff>85725</xdr:colOff>
          <xdr:row>55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85725</xdr:colOff>
          <xdr:row>54</xdr:row>
          <xdr:rowOff>123825</xdr:rowOff>
        </xdr:from>
        <xdr:to>
          <xdr:col>20</xdr:col>
          <xdr:colOff>85725</xdr:colOff>
          <xdr:row>56</xdr:row>
          <xdr:rowOff>66675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85725</xdr:colOff>
          <xdr:row>55</xdr:row>
          <xdr:rowOff>123825</xdr:rowOff>
        </xdr:from>
        <xdr:to>
          <xdr:col>20</xdr:col>
          <xdr:colOff>85725</xdr:colOff>
          <xdr:row>57</xdr:row>
          <xdr:rowOff>66675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152400</xdr:colOff>
          <xdr:row>53</xdr:row>
          <xdr:rowOff>123825</xdr:rowOff>
        </xdr:from>
        <xdr:to>
          <xdr:col>32</xdr:col>
          <xdr:colOff>152400</xdr:colOff>
          <xdr:row>55</xdr:row>
          <xdr:rowOff>66675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53</xdr:row>
          <xdr:rowOff>123825</xdr:rowOff>
        </xdr:from>
        <xdr:to>
          <xdr:col>33</xdr:col>
          <xdr:colOff>152400</xdr:colOff>
          <xdr:row>55</xdr:row>
          <xdr:rowOff>66675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53</xdr:row>
          <xdr:rowOff>123825</xdr:rowOff>
        </xdr:from>
        <xdr:to>
          <xdr:col>34</xdr:col>
          <xdr:colOff>152400</xdr:colOff>
          <xdr:row>55</xdr:row>
          <xdr:rowOff>66675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54</xdr:row>
          <xdr:rowOff>171450</xdr:rowOff>
        </xdr:from>
        <xdr:to>
          <xdr:col>27</xdr:col>
          <xdr:colOff>114300</xdr:colOff>
          <xdr:row>56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55</xdr:row>
          <xdr:rowOff>171450</xdr:rowOff>
        </xdr:from>
        <xdr:to>
          <xdr:col>27</xdr:col>
          <xdr:colOff>114300</xdr:colOff>
          <xdr:row>57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152400</xdr:colOff>
          <xdr:row>54</xdr:row>
          <xdr:rowOff>123825</xdr:rowOff>
        </xdr:from>
        <xdr:to>
          <xdr:col>32</xdr:col>
          <xdr:colOff>152400</xdr:colOff>
          <xdr:row>56</xdr:row>
          <xdr:rowOff>66675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152400</xdr:colOff>
          <xdr:row>53</xdr:row>
          <xdr:rowOff>123825</xdr:rowOff>
        </xdr:from>
        <xdr:to>
          <xdr:col>35</xdr:col>
          <xdr:colOff>152400</xdr:colOff>
          <xdr:row>55</xdr:row>
          <xdr:rowOff>66675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152400</xdr:colOff>
          <xdr:row>53</xdr:row>
          <xdr:rowOff>123825</xdr:rowOff>
        </xdr:from>
        <xdr:to>
          <xdr:col>36</xdr:col>
          <xdr:colOff>152400</xdr:colOff>
          <xdr:row>55</xdr:row>
          <xdr:rowOff>66675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152400</xdr:colOff>
          <xdr:row>53</xdr:row>
          <xdr:rowOff>123825</xdr:rowOff>
        </xdr:from>
        <xdr:to>
          <xdr:col>38</xdr:col>
          <xdr:colOff>152400</xdr:colOff>
          <xdr:row>55</xdr:row>
          <xdr:rowOff>66675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54</xdr:row>
          <xdr:rowOff>123825</xdr:rowOff>
        </xdr:from>
        <xdr:to>
          <xdr:col>33</xdr:col>
          <xdr:colOff>152400</xdr:colOff>
          <xdr:row>56</xdr:row>
          <xdr:rowOff>66675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152400</xdr:colOff>
          <xdr:row>55</xdr:row>
          <xdr:rowOff>123825</xdr:rowOff>
        </xdr:from>
        <xdr:to>
          <xdr:col>32</xdr:col>
          <xdr:colOff>152400</xdr:colOff>
          <xdr:row>57</xdr:row>
          <xdr:rowOff>66675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55</xdr:row>
          <xdr:rowOff>123825</xdr:rowOff>
        </xdr:from>
        <xdr:to>
          <xdr:col>33</xdr:col>
          <xdr:colOff>152400</xdr:colOff>
          <xdr:row>57</xdr:row>
          <xdr:rowOff>66675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54</xdr:row>
          <xdr:rowOff>123825</xdr:rowOff>
        </xdr:from>
        <xdr:to>
          <xdr:col>34</xdr:col>
          <xdr:colOff>152400</xdr:colOff>
          <xdr:row>56</xdr:row>
          <xdr:rowOff>66675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55</xdr:row>
          <xdr:rowOff>123825</xdr:rowOff>
        </xdr:from>
        <xdr:to>
          <xdr:col>34</xdr:col>
          <xdr:colOff>152400</xdr:colOff>
          <xdr:row>57</xdr:row>
          <xdr:rowOff>66675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152400</xdr:colOff>
          <xdr:row>54</xdr:row>
          <xdr:rowOff>123825</xdr:rowOff>
        </xdr:from>
        <xdr:to>
          <xdr:col>35</xdr:col>
          <xdr:colOff>152400</xdr:colOff>
          <xdr:row>56</xdr:row>
          <xdr:rowOff>66675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152400</xdr:colOff>
          <xdr:row>55</xdr:row>
          <xdr:rowOff>123825</xdr:rowOff>
        </xdr:from>
        <xdr:to>
          <xdr:col>35</xdr:col>
          <xdr:colOff>152400</xdr:colOff>
          <xdr:row>57</xdr:row>
          <xdr:rowOff>66675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152400</xdr:colOff>
          <xdr:row>55</xdr:row>
          <xdr:rowOff>123825</xdr:rowOff>
        </xdr:from>
        <xdr:to>
          <xdr:col>36</xdr:col>
          <xdr:colOff>152400</xdr:colOff>
          <xdr:row>57</xdr:row>
          <xdr:rowOff>66675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152400</xdr:colOff>
          <xdr:row>54</xdr:row>
          <xdr:rowOff>123825</xdr:rowOff>
        </xdr:from>
        <xdr:to>
          <xdr:col>36</xdr:col>
          <xdr:colOff>152400</xdr:colOff>
          <xdr:row>56</xdr:row>
          <xdr:rowOff>66675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152400</xdr:colOff>
          <xdr:row>55</xdr:row>
          <xdr:rowOff>123825</xdr:rowOff>
        </xdr:from>
        <xdr:to>
          <xdr:col>37</xdr:col>
          <xdr:colOff>152400</xdr:colOff>
          <xdr:row>57</xdr:row>
          <xdr:rowOff>66675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152400</xdr:colOff>
          <xdr:row>54</xdr:row>
          <xdr:rowOff>123825</xdr:rowOff>
        </xdr:from>
        <xdr:to>
          <xdr:col>37</xdr:col>
          <xdr:colOff>152400</xdr:colOff>
          <xdr:row>56</xdr:row>
          <xdr:rowOff>66675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152400</xdr:colOff>
          <xdr:row>54</xdr:row>
          <xdr:rowOff>123825</xdr:rowOff>
        </xdr:from>
        <xdr:to>
          <xdr:col>38</xdr:col>
          <xdr:colOff>152400</xdr:colOff>
          <xdr:row>56</xdr:row>
          <xdr:rowOff>66675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152400</xdr:colOff>
          <xdr:row>55</xdr:row>
          <xdr:rowOff>123825</xdr:rowOff>
        </xdr:from>
        <xdr:to>
          <xdr:col>38</xdr:col>
          <xdr:colOff>152400</xdr:colOff>
          <xdr:row>57</xdr:row>
          <xdr:rowOff>66675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152400</xdr:colOff>
          <xdr:row>55</xdr:row>
          <xdr:rowOff>123825</xdr:rowOff>
        </xdr:from>
        <xdr:to>
          <xdr:col>39</xdr:col>
          <xdr:colOff>152400</xdr:colOff>
          <xdr:row>57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152400</xdr:colOff>
          <xdr:row>55</xdr:row>
          <xdr:rowOff>123825</xdr:rowOff>
        </xdr:from>
        <xdr:to>
          <xdr:col>40</xdr:col>
          <xdr:colOff>152400</xdr:colOff>
          <xdr:row>57</xdr:row>
          <xdr:rowOff>66675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152400</xdr:colOff>
          <xdr:row>55</xdr:row>
          <xdr:rowOff>123825</xdr:rowOff>
        </xdr:from>
        <xdr:to>
          <xdr:col>41</xdr:col>
          <xdr:colOff>152400</xdr:colOff>
          <xdr:row>57</xdr:row>
          <xdr:rowOff>66675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152400</xdr:colOff>
          <xdr:row>54</xdr:row>
          <xdr:rowOff>123825</xdr:rowOff>
        </xdr:from>
        <xdr:to>
          <xdr:col>39</xdr:col>
          <xdr:colOff>152400</xdr:colOff>
          <xdr:row>56</xdr:row>
          <xdr:rowOff>66675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152400</xdr:colOff>
          <xdr:row>55</xdr:row>
          <xdr:rowOff>123825</xdr:rowOff>
        </xdr:from>
        <xdr:to>
          <xdr:col>42</xdr:col>
          <xdr:colOff>152400</xdr:colOff>
          <xdr:row>57</xdr:row>
          <xdr:rowOff>66675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152400</xdr:colOff>
          <xdr:row>55</xdr:row>
          <xdr:rowOff>123825</xdr:rowOff>
        </xdr:from>
        <xdr:to>
          <xdr:col>43</xdr:col>
          <xdr:colOff>152400</xdr:colOff>
          <xdr:row>57</xdr:row>
          <xdr:rowOff>66675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152400</xdr:colOff>
          <xdr:row>54</xdr:row>
          <xdr:rowOff>123825</xdr:rowOff>
        </xdr:from>
        <xdr:to>
          <xdr:col>40</xdr:col>
          <xdr:colOff>152400</xdr:colOff>
          <xdr:row>56</xdr:row>
          <xdr:rowOff>66675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152400</xdr:colOff>
          <xdr:row>54</xdr:row>
          <xdr:rowOff>123825</xdr:rowOff>
        </xdr:from>
        <xdr:to>
          <xdr:col>41</xdr:col>
          <xdr:colOff>152400</xdr:colOff>
          <xdr:row>56</xdr:row>
          <xdr:rowOff>66675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152400</xdr:colOff>
          <xdr:row>53</xdr:row>
          <xdr:rowOff>123825</xdr:rowOff>
        </xdr:from>
        <xdr:to>
          <xdr:col>39</xdr:col>
          <xdr:colOff>152400</xdr:colOff>
          <xdr:row>55</xdr:row>
          <xdr:rowOff>66675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152400</xdr:colOff>
          <xdr:row>53</xdr:row>
          <xdr:rowOff>123825</xdr:rowOff>
        </xdr:from>
        <xdr:to>
          <xdr:col>40</xdr:col>
          <xdr:colOff>152400</xdr:colOff>
          <xdr:row>55</xdr:row>
          <xdr:rowOff>66675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152400</xdr:colOff>
          <xdr:row>53</xdr:row>
          <xdr:rowOff>123825</xdr:rowOff>
        </xdr:from>
        <xdr:to>
          <xdr:col>41</xdr:col>
          <xdr:colOff>152400</xdr:colOff>
          <xdr:row>55</xdr:row>
          <xdr:rowOff>66675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152400</xdr:colOff>
          <xdr:row>53</xdr:row>
          <xdr:rowOff>123825</xdr:rowOff>
        </xdr:from>
        <xdr:to>
          <xdr:col>42</xdr:col>
          <xdr:colOff>152400</xdr:colOff>
          <xdr:row>55</xdr:row>
          <xdr:rowOff>66675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152400</xdr:colOff>
          <xdr:row>53</xdr:row>
          <xdr:rowOff>123825</xdr:rowOff>
        </xdr:from>
        <xdr:to>
          <xdr:col>43</xdr:col>
          <xdr:colOff>152400</xdr:colOff>
          <xdr:row>55</xdr:row>
          <xdr:rowOff>66675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4</xdr:row>
          <xdr:rowOff>47625</xdr:rowOff>
        </xdr:from>
        <xdr:to>
          <xdr:col>44</xdr:col>
          <xdr:colOff>104775</xdr:colOff>
          <xdr:row>7</xdr:row>
          <xdr:rowOff>123825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Translation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4</xdr:row>
          <xdr:rowOff>161925</xdr:rowOff>
        </xdr:from>
        <xdr:to>
          <xdr:col>43</xdr:col>
          <xdr:colOff>152400</xdr:colOff>
          <xdr:row>6</xdr:row>
          <xdr:rowOff>28575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6</xdr:row>
          <xdr:rowOff>19050</xdr:rowOff>
        </xdr:from>
        <xdr:to>
          <xdr:col>43</xdr:col>
          <xdr:colOff>123825</xdr:colOff>
          <xdr:row>7</xdr:row>
          <xdr:rowOff>76200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German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23</xdr:row>
          <xdr:rowOff>133350</xdr:rowOff>
        </xdr:from>
        <xdr:to>
          <xdr:col>2</xdr:col>
          <xdr:colOff>114300</xdr:colOff>
          <xdr:row>25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24</xdr:row>
          <xdr:rowOff>133350</xdr:rowOff>
        </xdr:from>
        <xdr:to>
          <xdr:col>16</xdr:col>
          <xdr:colOff>104775</xdr:colOff>
          <xdr:row>26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25</xdr:row>
          <xdr:rowOff>123825</xdr:rowOff>
        </xdr:from>
        <xdr:to>
          <xdr:col>16</xdr:col>
          <xdr:colOff>104775</xdr:colOff>
          <xdr:row>27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25</xdr:row>
          <xdr:rowOff>123825</xdr:rowOff>
        </xdr:from>
        <xdr:to>
          <xdr:col>2</xdr:col>
          <xdr:colOff>114300</xdr:colOff>
          <xdr:row>27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24</xdr:row>
          <xdr:rowOff>133350</xdr:rowOff>
        </xdr:from>
        <xdr:to>
          <xdr:col>2</xdr:col>
          <xdr:colOff>114300</xdr:colOff>
          <xdr:row>26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23</xdr:row>
          <xdr:rowOff>133350</xdr:rowOff>
        </xdr:from>
        <xdr:to>
          <xdr:col>31</xdr:col>
          <xdr:colOff>152400</xdr:colOff>
          <xdr:row>25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24</xdr:row>
          <xdr:rowOff>133350</xdr:rowOff>
        </xdr:from>
        <xdr:to>
          <xdr:col>31</xdr:col>
          <xdr:colOff>152400</xdr:colOff>
          <xdr:row>26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25</xdr:row>
          <xdr:rowOff>133350</xdr:rowOff>
        </xdr:from>
        <xdr:to>
          <xdr:col>31</xdr:col>
          <xdr:colOff>152400</xdr:colOff>
          <xdr:row>27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152400</xdr:colOff>
          <xdr:row>54</xdr:row>
          <xdr:rowOff>180975</xdr:rowOff>
        </xdr:from>
        <xdr:to>
          <xdr:col>25</xdr:col>
          <xdr:colOff>114300</xdr:colOff>
          <xdr:row>56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152400</xdr:colOff>
          <xdr:row>55</xdr:row>
          <xdr:rowOff>171450</xdr:rowOff>
        </xdr:from>
        <xdr:to>
          <xdr:col>25</xdr:col>
          <xdr:colOff>114300</xdr:colOff>
          <xdr:row>57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152400</xdr:colOff>
          <xdr:row>54</xdr:row>
          <xdr:rowOff>180975</xdr:rowOff>
        </xdr:from>
        <xdr:to>
          <xdr:col>26</xdr:col>
          <xdr:colOff>114300</xdr:colOff>
          <xdr:row>56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152400</xdr:colOff>
          <xdr:row>55</xdr:row>
          <xdr:rowOff>171450</xdr:rowOff>
        </xdr:from>
        <xdr:to>
          <xdr:col>26</xdr:col>
          <xdr:colOff>114300</xdr:colOff>
          <xdr:row>57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54</xdr:row>
          <xdr:rowOff>171450</xdr:rowOff>
        </xdr:from>
        <xdr:to>
          <xdr:col>27</xdr:col>
          <xdr:colOff>114300</xdr:colOff>
          <xdr:row>56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55</xdr:row>
          <xdr:rowOff>171450</xdr:rowOff>
        </xdr:from>
        <xdr:to>
          <xdr:col>28</xdr:col>
          <xdr:colOff>114300</xdr:colOff>
          <xdr:row>57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152400</xdr:colOff>
          <xdr:row>55</xdr:row>
          <xdr:rowOff>171450</xdr:rowOff>
        </xdr:from>
        <xdr:to>
          <xdr:col>29</xdr:col>
          <xdr:colOff>114300</xdr:colOff>
          <xdr:row>57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152400</xdr:colOff>
          <xdr:row>53</xdr:row>
          <xdr:rowOff>171450</xdr:rowOff>
        </xdr:from>
        <xdr:to>
          <xdr:col>32</xdr:col>
          <xdr:colOff>114300</xdr:colOff>
          <xdr:row>55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152400</xdr:colOff>
          <xdr:row>54</xdr:row>
          <xdr:rowOff>180975</xdr:rowOff>
        </xdr:from>
        <xdr:to>
          <xdr:col>32</xdr:col>
          <xdr:colOff>114300</xdr:colOff>
          <xdr:row>56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152400</xdr:colOff>
          <xdr:row>55</xdr:row>
          <xdr:rowOff>180975</xdr:rowOff>
        </xdr:from>
        <xdr:to>
          <xdr:col>32</xdr:col>
          <xdr:colOff>114300</xdr:colOff>
          <xdr:row>57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53</xdr:row>
          <xdr:rowOff>171450</xdr:rowOff>
        </xdr:from>
        <xdr:to>
          <xdr:col>33</xdr:col>
          <xdr:colOff>114300</xdr:colOff>
          <xdr:row>55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54</xdr:row>
          <xdr:rowOff>180975</xdr:rowOff>
        </xdr:from>
        <xdr:to>
          <xdr:col>33</xdr:col>
          <xdr:colOff>114300</xdr:colOff>
          <xdr:row>56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55</xdr:row>
          <xdr:rowOff>180975</xdr:rowOff>
        </xdr:from>
        <xdr:to>
          <xdr:col>33</xdr:col>
          <xdr:colOff>114300</xdr:colOff>
          <xdr:row>57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142875</xdr:colOff>
          <xdr:row>12</xdr:row>
          <xdr:rowOff>123825</xdr:rowOff>
        </xdr:from>
        <xdr:to>
          <xdr:col>31</xdr:col>
          <xdr:colOff>142875</xdr:colOff>
          <xdr:row>14</xdr:row>
          <xdr:rowOff>38100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57150</xdr:colOff>
      <xdr:row>0</xdr:row>
      <xdr:rowOff>0</xdr:rowOff>
    </xdr:from>
    <xdr:to>
      <xdr:col>13</xdr:col>
      <xdr:colOff>38100</xdr:colOff>
      <xdr:row>1</xdr:row>
      <xdr:rowOff>209550</xdr:rowOff>
    </xdr:to>
    <xdr:pic>
      <xdr:nvPicPr>
        <xdr:cNvPr id="1171" name="Bild 1" descr="http://176.28.48.91/tl_files/DND/images/header/logo.gif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t="8643" r="16112" b="9877"/>
        <a:stretch>
          <a:fillRect/>
        </a:stretch>
      </xdr:blipFill>
      <xdr:spPr bwMode="auto">
        <a:xfrm>
          <a:off x="152400" y="0"/>
          <a:ext cx="20383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171450</xdr:colOff>
          <xdr:row>53</xdr:row>
          <xdr:rowOff>171450</xdr:rowOff>
        </xdr:from>
        <xdr:to>
          <xdr:col>37</xdr:col>
          <xdr:colOff>133350</xdr:colOff>
          <xdr:row>55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28575</xdr:colOff>
          <xdr:row>53</xdr:row>
          <xdr:rowOff>123825</xdr:rowOff>
        </xdr:from>
        <xdr:to>
          <xdr:col>44</xdr:col>
          <xdr:colOff>390525</xdr:colOff>
          <xdr:row>55</xdr:row>
          <xdr:rowOff>66675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28575</xdr:colOff>
          <xdr:row>54</xdr:row>
          <xdr:rowOff>133350</xdr:rowOff>
        </xdr:from>
        <xdr:to>
          <xdr:col>44</xdr:col>
          <xdr:colOff>390525</xdr:colOff>
          <xdr:row>56</xdr:row>
          <xdr:rowOff>76200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28575</xdr:colOff>
          <xdr:row>55</xdr:row>
          <xdr:rowOff>123825</xdr:rowOff>
        </xdr:from>
        <xdr:to>
          <xdr:col>44</xdr:col>
          <xdr:colOff>390525</xdr:colOff>
          <xdr:row>57</xdr:row>
          <xdr:rowOff>66675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161925</xdr:colOff>
          <xdr:row>53</xdr:row>
          <xdr:rowOff>123825</xdr:rowOff>
        </xdr:from>
        <xdr:to>
          <xdr:col>44</xdr:col>
          <xdr:colOff>161925</xdr:colOff>
          <xdr:row>55</xdr:row>
          <xdr:rowOff>66675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171450</xdr:colOff>
          <xdr:row>54</xdr:row>
          <xdr:rowOff>114300</xdr:rowOff>
        </xdr:from>
        <xdr:to>
          <xdr:col>44</xdr:col>
          <xdr:colOff>171450</xdr:colOff>
          <xdr:row>56</xdr:row>
          <xdr:rowOff>57150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161925</xdr:colOff>
          <xdr:row>55</xdr:row>
          <xdr:rowOff>123825</xdr:rowOff>
        </xdr:from>
        <xdr:to>
          <xdr:col>44</xdr:col>
          <xdr:colOff>161925</xdr:colOff>
          <xdr:row>57</xdr:row>
          <xdr:rowOff>66675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161925</xdr:colOff>
          <xdr:row>54</xdr:row>
          <xdr:rowOff>114300</xdr:rowOff>
        </xdr:from>
        <xdr:to>
          <xdr:col>43</xdr:col>
          <xdr:colOff>161925</xdr:colOff>
          <xdr:row>56</xdr:row>
          <xdr:rowOff>57150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161925</xdr:colOff>
          <xdr:row>54</xdr:row>
          <xdr:rowOff>114300</xdr:rowOff>
        </xdr:from>
        <xdr:to>
          <xdr:col>42</xdr:col>
          <xdr:colOff>161925</xdr:colOff>
          <xdr:row>56</xdr:row>
          <xdr:rowOff>57150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152400</xdr:colOff>
          <xdr:row>53</xdr:row>
          <xdr:rowOff>123825</xdr:rowOff>
        </xdr:from>
        <xdr:to>
          <xdr:col>29</xdr:col>
          <xdr:colOff>152400</xdr:colOff>
          <xdr:row>55</xdr:row>
          <xdr:rowOff>66675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161925</xdr:colOff>
          <xdr:row>53</xdr:row>
          <xdr:rowOff>123825</xdr:rowOff>
        </xdr:from>
        <xdr:to>
          <xdr:col>25</xdr:col>
          <xdr:colOff>161925</xdr:colOff>
          <xdr:row>55</xdr:row>
          <xdr:rowOff>66675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152400</xdr:colOff>
          <xdr:row>54</xdr:row>
          <xdr:rowOff>123825</xdr:rowOff>
        </xdr:from>
        <xdr:to>
          <xdr:col>29</xdr:col>
          <xdr:colOff>152400</xdr:colOff>
          <xdr:row>56</xdr:row>
          <xdr:rowOff>66675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54</xdr:row>
          <xdr:rowOff>123825</xdr:rowOff>
        </xdr:from>
        <xdr:to>
          <xdr:col>29</xdr:col>
          <xdr:colOff>152400</xdr:colOff>
          <xdr:row>56</xdr:row>
          <xdr:rowOff>66675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161925</xdr:colOff>
          <xdr:row>53</xdr:row>
          <xdr:rowOff>133350</xdr:rowOff>
        </xdr:from>
        <xdr:to>
          <xdr:col>24</xdr:col>
          <xdr:colOff>161925</xdr:colOff>
          <xdr:row>55</xdr:row>
          <xdr:rowOff>76200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161925</xdr:colOff>
          <xdr:row>53</xdr:row>
          <xdr:rowOff>133350</xdr:rowOff>
        </xdr:from>
        <xdr:to>
          <xdr:col>26</xdr:col>
          <xdr:colOff>161925</xdr:colOff>
          <xdr:row>55</xdr:row>
          <xdr:rowOff>76200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161925</xdr:colOff>
          <xdr:row>54</xdr:row>
          <xdr:rowOff>123825</xdr:rowOff>
        </xdr:from>
        <xdr:to>
          <xdr:col>24</xdr:col>
          <xdr:colOff>161925</xdr:colOff>
          <xdr:row>56</xdr:row>
          <xdr:rowOff>66675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161925</xdr:colOff>
          <xdr:row>53</xdr:row>
          <xdr:rowOff>133350</xdr:rowOff>
        </xdr:from>
        <xdr:to>
          <xdr:col>27</xdr:col>
          <xdr:colOff>161925</xdr:colOff>
          <xdr:row>55</xdr:row>
          <xdr:rowOff>76200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53</xdr:row>
          <xdr:rowOff>133350</xdr:rowOff>
        </xdr:from>
        <xdr:to>
          <xdr:col>28</xdr:col>
          <xdr:colOff>152400</xdr:colOff>
          <xdr:row>55</xdr:row>
          <xdr:rowOff>76200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53</xdr:row>
          <xdr:rowOff>133350</xdr:rowOff>
        </xdr:from>
        <xdr:to>
          <xdr:col>23</xdr:col>
          <xdr:colOff>161925</xdr:colOff>
          <xdr:row>55</xdr:row>
          <xdr:rowOff>76200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161925</xdr:colOff>
          <xdr:row>54</xdr:row>
          <xdr:rowOff>123825</xdr:rowOff>
        </xdr:from>
        <xdr:to>
          <xdr:col>23</xdr:col>
          <xdr:colOff>161925</xdr:colOff>
          <xdr:row>56</xdr:row>
          <xdr:rowOff>66675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161925</xdr:colOff>
          <xdr:row>55</xdr:row>
          <xdr:rowOff>171450</xdr:rowOff>
        </xdr:from>
        <xdr:to>
          <xdr:col>23</xdr:col>
          <xdr:colOff>161925</xdr:colOff>
          <xdr:row>57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161925</xdr:colOff>
          <xdr:row>55</xdr:row>
          <xdr:rowOff>123825</xdr:rowOff>
        </xdr:from>
        <xdr:to>
          <xdr:col>24</xdr:col>
          <xdr:colOff>161925</xdr:colOff>
          <xdr:row>57</xdr:row>
          <xdr:rowOff>66675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161925</xdr:colOff>
          <xdr:row>55</xdr:row>
          <xdr:rowOff>123825</xdr:rowOff>
        </xdr:from>
        <xdr:to>
          <xdr:col>44</xdr:col>
          <xdr:colOff>161925</xdr:colOff>
          <xdr:row>57</xdr:row>
          <xdr:rowOff>66675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1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1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1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1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1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1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1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1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1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1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1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1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1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1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1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1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1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1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1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1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1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1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1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1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1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1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45</xdr:row>
          <xdr:rowOff>152400</xdr:rowOff>
        </xdr:from>
        <xdr:to>
          <xdr:col>37</xdr:col>
          <xdr:colOff>142875</xdr:colOff>
          <xdr:row>47</xdr:row>
          <xdr:rowOff>19050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1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47</xdr:row>
          <xdr:rowOff>133350</xdr:rowOff>
        </xdr:from>
        <xdr:to>
          <xdr:col>37</xdr:col>
          <xdr:colOff>142875</xdr:colOff>
          <xdr:row>49</xdr:row>
          <xdr:rowOff>28575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1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46</xdr:row>
          <xdr:rowOff>133350</xdr:rowOff>
        </xdr:from>
        <xdr:to>
          <xdr:col>37</xdr:col>
          <xdr:colOff>142875</xdr:colOff>
          <xdr:row>48</xdr:row>
          <xdr:rowOff>28575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1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1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2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2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2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2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2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2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2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2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2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2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2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2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2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2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2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2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2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2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2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2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2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2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2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2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2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2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2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2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2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45</xdr:row>
          <xdr:rowOff>152400</xdr:rowOff>
        </xdr:from>
        <xdr:to>
          <xdr:col>37</xdr:col>
          <xdr:colOff>142875</xdr:colOff>
          <xdr:row>47</xdr:row>
          <xdr:rowOff>19050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2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47</xdr:row>
          <xdr:rowOff>133350</xdr:rowOff>
        </xdr:from>
        <xdr:to>
          <xdr:col>37</xdr:col>
          <xdr:colOff>142875</xdr:colOff>
          <xdr:row>49</xdr:row>
          <xdr:rowOff>28575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2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46</xdr:row>
          <xdr:rowOff>133350</xdr:rowOff>
        </xdr:from>
        <xdr:to>
          <xdr:col>37</xdr:col>
          <xdr:colOff>142875</xdr:colOff>
          <xdr:row>48</xdr:row>
          <xdr:rowOff>28575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2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2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3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3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3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3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3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3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3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3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3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3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3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3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3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3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3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3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3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3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3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3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3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3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3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3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3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3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3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3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3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45</xdr:row>
          <xdr:rowOff>152400</xdr:rowOff>
        </xdr:from>
        <xdr:to>
          <xdr:col>37</xdr:col>
          <xdr:colOff>142875</xdr:colOff>
          <xdr:row>47</xdr:row>
          <xdr:rowOff>19050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3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47</xdr:row>
          <xdr:rowOff>133350</xdr:rowOff>
        </xdr:from>
        <xdr:to>
          <xdr:col>37</xdr:col>
          <xdr:colOff>142875</xdr:colOff>
          <xdr:row>49</xdr:row>
          <xdr:rowOff>28575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3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46</xdr:row>
          <xdr:rowOff>133350</xdr:rowOff>
        </xdr:from>
        <xdr:to>
          <xdr:col>37</xdr:col>
          <xdr:colOff>142875</xdr:colOff>
          <xdr:row>48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3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3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123825</xdr:rowOff>
        </xdr:from>
        <xdr:to>
          <xdr:col>0</xdr:col>
          <xdr:colOff>304800</xdr:colOff>
          <xdr:row>28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123825</xdr:rowOff>
        </xdr:from>
        <xdr:to>
          <xdr:col>0</xdr:col>
          <xdr:colOff>304800</xdr:colOff>
          <xdr:row>29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114300</xdr:rowOff>
        </xdr:from>
        <xdr:to>
          <xdr:col>0</xdr:col>
          <xdr:colOff>304800</xdr:colOff>
          <xdr:row>39</xdr:row>
          <xdr:rowOff>9525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133350</xdr:rowOff>
        </xdr:from>
        <xdr:to>
          <xdr:col>0</xdr:col>
          <xdr:colOff>304800</xdr:colOff>
          <xdr:row>35</xdr:row>
          <xdr:rowOff>28575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123825</xdr:rowOff>
        </xdr:from>
        <xdr:to>
          <xdr:col>0</xdr:col>
          <xdr:colOff>304800</xdr:colOff>
          <xdr:row>40</xdr:row>
          <xdr:rowOff>19050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123825</xdr:rowOff>
        </xdr:from>
        <xdr:to>
          <xdr:col>0</xdr:col>
          <xdr:colOff>304800</xdr:colOff>
          <xdr:row>34</xdr:row>
          <xdr:rowOff>19050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142875</xdr:rowOff>
        </xdr:from>
        <xdr:to>
          <xdr:col>0</xdr:col>
          <xdr:colOff>304800</xdr:colOff>
          <xdr:row>50</xdr:row>
          <xdr:rowOff>38100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4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161925</xdr:rowOff>
        </xdr:from>
        <xdr:to>
          <xdr:col>0</xdr:col>
          <xdr:colOff>304800</xdr:colOff>
          <xdr:row>56</xdr:row>
          <xdr:rowOff>19050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4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133350</xdr:rowOff>
        </xdr:from>
        <xdr:to>
          <xdr:col>0</xdr:col>
          <xdr:colOff>304800</xdr:colOff>
          <xdr:row>49</xdr:row>
          <xdr:rowOff>28575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4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161925</xdr:rowOff>
        </xdr:from>
        <xdr:to>
          <xdr:col>0</xdr:col>
          <xdr:colOff>304800</xdr:colOff>
          <xdr:row>55</xdr:row>
          <xdr:rowOff>9525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4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133350</xdr:rowOff>
        </xdr:from>
        <xdr:to>
          <xdr:col>0</xdr:col>
          <xdr:colOff>304800</xdr:colOff>
          <xdr:row>44</xdr:row>
          <xdr:rowOff>19050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4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123825</xdr:rowOff>
        </xdr:from>
        <xdr:to>
          <xdr:col>0</xdr:col>
          <xdr:colOff>304800</xdr:colOff>
          <xdr:row>45</xdr:row>
          <xdr:rowOff>19050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4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6" Type="http://schemas.openxmlformats.org/officeDocument/2006/relationships/ctrlProp" Target="../ctrlProps/ctrlProp12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87" Type="http://schemas.openxmlformats.org/officeDocument/2006/relationships/ctrlProp" Target="../ctrlProps/ctrlProp83.xml"/><Relationship Id="rId102" Type="http://schemas.openxmlformats.org/officeDocument/2006/relationships/ctrlProp" Target="../ctrlProps/ctrlProp98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13" Type="http://schemas.openxmlformats.org/officeDocument/2006/relationships/ctrlProp" Target="../ctrlProps/ctrlProp109.xml"/><Relationship Id="rId118" Type="http://schemas.openxmlformats.org/officeDocument/2006/relationships/ctrlProp" Target="../ctrlProps/ctrlProp11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16" Type="http://schemas.openxmlformats.org/officeDocument/2006/relationships/ctrlProp" Target="../ctrlProps/ctrlProp11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11" Type="http://schemas.openxmlformats.org/officeDocument/2006/relationships/ctrlProp" Target="../ctrlProps/ctrlProp10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2.bin"/><Relationship Id="rId29" Type="http://schemas.openxmlformats.org/officeDocument/2006/relationships/ctrlProp" Target="../ctrlProps/ctrlProp2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0.xml"/><Relationship Id="rId13" Type="http://schemas.openxmlformats.org/officeDocument/2006/relationships/ctrlProp" Target="../ctrlProps/ctrlProp125.xml"/><Relationship Id="rId18" Type="http://schemas.openxmlformats.org/officeDocument/2006/relationships/ctrlProp" Target="../ctrlProps/ctrlProp130.xml"/><Relationship Id="rId26" Type="http://schemas.openxmlformats.org/officeDocument/2006/relationships/ctrlProp" Target="../ctrlProps/ctrlProp13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33.xml"/><Relationship Id="rId34" Type="http://schemas.openxmlformats.org/officeDocument/2006/relationships/ctrlProp" Target="../ctrlProps/ctrlProp146.xml"/><Relationship Id="rId7" Type="http://schemas.openxmlformats.org/officeDocument/2006/relationships/ctrlProp" Target="../ctrlProps/ctrlProp119.xml"/><Relationship Id="rId12" Type="http://schemas.openxmlformats.org/officeDocument/2006/relationships/ctrlProp" Target="../ctrlProps/ctrlProp124.xml"/><Relationship Id="rId17" Type="http://schemas.openxmlformats.org/officeDocument/2006/relationships/ctrlProp" Target="../ctrlProps/ctrlProp129.xml"/><Relationship Id="rId25" Type="http://schemas.openxmlformats.org/officeDocument/2006/relationships/ctrlProp" Target="../ctrlProps/ctrlProp137.xml"/><Relationship Id="rId33" Type="http://schemas.openxmlformats.org/officeDocument/2006/relationships/ctrlProp" Target="../ctrlProps/ctrlProp14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8.xml"/><Relationship Id="rId20" Type="http://schemas.openxmlformats.org/officeDocument/2006/relationships/ctrlProp" Target="../ctrlProps/ctrlProp132.xml"/><Relationship Id="rId29" Type="http://schemas.openxmlformats.org/officeDocument/2006/relationships/ctrlProp" Target="../ctrlProps/ctrlProp14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8.xml"/><Relationship Id="rId11" Type="http://schemas.openxmlformats.org/officeDocument/2006/relationships/ctrlProp" Target="../ctrlProps/ctrlProp123.xml"/><Relationship Id="rId24" Type="http://schemas.openxmlformats.org/officeDocument/2006/relationships/ctrlProp" Target="../ctrlProps/ctrlProp136.xml"/><Relationship Id="rId32" Type="http://schemas.openxmlformats.org/officeDocument/2006/relationships/ctrlProp" Target="../ctrlProps/ctrlProp144.xml"/><Relationship Id="rId37" Type="http://schemas.openxmlformats.org/officeDocument/2006/relationships/ctrlProp" Target="../ctrlProps/ctrlProp149.xml"/><Relationship Id="rId5" Type="http://schemas.openxmlformats.org/officeDocument/2006/relationships/ctrlProp" Target="../ctrlProps/ctrlProp117.xml"/><Relationship Id="rId15" Type="http://schemas.openxmlformats.org/officeDocument/2006/relationships/ctrlProp" Target="../ctrlProps/ctrlProp127.xml"/><Relationship Id="rId23" Type="http://schemas.openxmlformats.org/officeDocument/2006/relationships/ctrlProp" Target="../ctrlProps/ctrlProp135.xml"/><Relationship Id="rId28" Type="http://schemas.openxmlformats.org/officeDocument/2006/relationships/ctrlProp" Target="../ctrlProps/ctrlProp140.xml"/><Relationship Id="rId36" Type="http://schemas.openxmlformats.org/officeDocument/2006/relationships/ctrlProp" Target="../ctrlProps/ctrlProp148.xml"/><Relationship Id="rId10" Type="http://schemas.openxmlformats.org/officeDocument/2006/relationships/ctrlProp" Target="../ctrlProps/ctrlProp122.xml"/><Relationship Id="rId19" Type="http://schemas.openxmlformats.org/officeDocument/2006/relationships/ctrlProp" Target="../ctrlProps/ctrlProp131.xml"/><Relationship Id="rId31" Type="http://schemas.openxmlformats.org/officeDocument/2006/relationships/ctrlProp" Target="../ctrlProps/ctrlProp143.xml"/><Relationship Id="rId4" Type="http://schemas.openxmlformats.org/officeDocument/2006/relationships/ctrlProp" Target="../ctrlProps/ctrlProp116.xml"/><Relationship Id="rId9" Type="http://schemas.openxmlformats.org/officeDocument/2006/relationships/ctrlProp" Target="../ctrlProps/ctrlProp121.xml"/><Relationship Id="rId14" Type="http://schemas.openxmlformats.org/officeDocument/2006/relationships/ctrlProp" Target="../ctrlProps/ctrlProp126.xml"/><Relationship Id="rId22" Type="http://schemas.openxmlformats.org/officeDocument/2006/relationships/ctrlProp" Target="../ctrlProps/ctrlProp134.xml"/><Relationship Id="rId27" Type="http://schemas.openxmlformats.org/officeDocument/2006/relationships/ctrlProp" Target="../ctrlProps/ctrlProp139.xml"/><Relationship Id="rId30" Type="http://schemas.openxmlformats.org/officeDocument/2006/relationships/ctrlProp" Target="../ctrlProps/ctrlProp142.xml"/><Relationship Id="rId35" Type="http://schemas.openxmlformats.org/officeDocument/2006/relationships/ctrlProp" Target="../ctrlProps/ctrlProp14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4.xml"/><Relationship Id="rId13" Type="http://schemas.openxmlformats.org/officeDocument/2006/relationships/ctrlProp" Target="../ctrlProps/ctrlProp159.xml"/><Relationship Id="rId18" Type="http://schemas.openxmlformats.org/officeDocument/2006/relationships/ctrlProp" Target="../ctrlProps/ctrlProp164.xml"/><Relationship Id="rId26" Type="http://schemas.openxmlformats.org/officeDocument/2006/relationships/ctrlProp" Target="../ctrlProps/ctrlProp17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67.xml"/><Relationship Id="rId34" Type="http://schemas.openxmlformats.org/officeDocument/2006/relationships/ctrlProp" Target="../ctrlProps/ctrlProp180.xml"/><Relationship Id="rId7" Type="http://schemas.openxmlformats.org/officeDocument/2006/relationships/ctrlProp" Target="../ctrlProps/ctrlProp153.xml"/><Relationship Id="rId12" Type="http://schemas.openxmlformats.org/officeDocument/2006/relationships/ctrlProp" Target="../ctrlProps/ctrlProp158.xml"/><Relationship Id="rId17" Type="http://schemas.openxmlformats.org/officeDocument/2006/relationships/ctrlProp" Target="../ctrlProps/ctrlProp163.xml"/><Relationship Id="rId25" Type="http://schemas.openxmlformats.org/officeDocument/2006/relationships/ctrlProp" Target="../ctrlProps/ctrlProp171.xml"/><Relationship Id="rId33" Type="http://schemas.openxmlformats.org/officeDocument/2006/relationships/ctrlProp" Target="../ctrlProps/ctrlProp17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62.xml"/><Relationship Id="rId20" Type="http://schemas.openxmlformats.org/officeDocument/2006/relationships/ctrlProp" Target="../ctrlProps/ctrlProp166.xml"/><Relationship Id="rId29" Type="http://schemas.openxmlformats.org/officeDocument/2006/relationships/ctrlProp" Target="../ctrlProps/ctrlProp17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2.xml"/><Relationship Id="rId11" Type="http://schemas.openxmlformats.org/officeDocument/2006/relationships/ctrlProp" Target="../ctrlProps/ctrlProp157.xml"/><Relationship Id="rId24" Type="http://schemas.openxmlformats.org/officeDocument/2006/relationships/ctrlProp" Target="../ctrlProps/ctrlProp170.xml"/><Relationship Id="rId32" Type="http://schemas.openxmlformats.org/officeDocument/2006/relationships/ctrlProp" Target="../ctrlProps/ctrlProp178.xml"/><Relationship Id="rId37" Type="http://schemas.openxmlformats.org/officeDocument/2006/relationships/ctrlProp" Target="../ctrlProps/ctrlProp183.xml"/><Relationship Id="rId5" Type="http://schemas.openxmlformats.org/officeDocument/2006/relationships/ctrlProp" Target="../ctrlProps/ctrlProp151.xml"/><Relationship Id="rId15" Type="http://schemas.openxmlformats.org/officeDocument/2006/relationships/ctrlProp" Target="../ctrlProps/ctrlProp161.xml"/><Relationship Id="rId23" Type="http://schemas.openxmlformats.org/officeDocument/2006/relationships/ctrlProp" Target="../ctrlProps/ctrlProp169.xml"/><Relationship Id="rId28" Type="http://schemas.openxmlformats.org/officeDocument/2006/relationships/ctrlProp" Target="../ctrlProps/ctrlProp174.xml"/><Relationship Id="rId36" Type="http://schemas.openxmlformats.org/officeDocument/2006/relationships/ctrlProp" Target="../ctrlProps/ctrlProp182.xml"/><Relationship Id="rId10" Type="http://schemas.openxmlformats.org/officeDocument/2006/relationships/ctrlProp" Target="../ctrlProps/ctrlProp156.xml"/><Relationship Id="rId19" Type="http://schemas.openxmlformats.org/officeDocument/2006/relationships/ctrlProp" Target="../ctrlProps/ctrlProp165.xml"/><Relationship Id="rId31" Type="http://schemas.openxmlformats.org/officeDocument/2006/relationships/ctrlProp" Target="../ctrlProps/ctrlProp177.xml"/><Relationship Id="rId4" Type="http://schemas.openxmlformats.org/officeDocument/2006/relationships/ctrlProp" Target="../ctrlProps/ctrlProp150.xml"/><Relationship Id="rId9" Type="http://schemas.openxmlformats.org/officeDocument/2006/relationships/ctrlProp" Target="../ctrlProps/ctrlProp155.xml"/><Relationship Id="rId14" Type="http://schemas.openxmlformats.org/officeDocument/2006/relationships/ctrlProp" Target="../ctrlProps/ctrlProp160.xml"/><Relationship Id="rId22" Type="http://schemas.openxmlformats.org/officeDocument/2006/relationships/ctrlProp" Target="../ctrlProps/ctrlProp168.xml"/><Relationship Id="rId27" Type="http://schemas.openxmlformats.org/officeDocument/2006/relationships/ctrlProp" Target="../ctrlProps/ctrlProp173.xml"/><Relationship Id="rId30" Type="http://schemas.openxmlformats.org/officeDocument/2006/relationships/ctrlProp" Target="../ctrlProps/ctrlProp176.xml"/><Relationship Id="rId35" Type="http://schemas.openxmlformats.org/officeDocument/2006/relationships/ctrlProp" Target="../ctrlProps/ctrlProp18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7.xml"/><Relationship Id="rId13" Type="http://schemas.openxmlformats.org/officeDocument/2006/relationships/ctrlProp" Target="../ctrlProps/ctrlProp192.xml"/><Relationship Id="rId18" Type="http://schemas.openxmlformats.org/officeDocument/2006/relationships/ctrlProp" Target="../ctrlProps/ctrlProp197.xml"/><Relationship Id="rId26" Type="http://schemas.openxmlformats.org/officeDocument/2006/relationships/ctrlProp" Target="../ctrlProps/ctrlProp205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200.xml"/><Relationship Id="rId34" Type="http://schemas.openxmlformats.org/officeDocument/2006/relationships/ctrlProp" Target="../ctrlProps/ctrlProp213.xml"/><Relationship Id="rId7" Type="http://schemas.openxmlformats.org/officeDocument/2006/relationships/ctrlProp" Target="../ctrlProps/ctrlProp186.xml"/><Relationship Id="rId12" Type="http://schemas.openxmlformats.org/officeDocument/2006/relationships/ctrlProp" Target="../ctrlProps/ctrlProp191.xml"/><Relationship Id="rId17" Type="http://schemas.openxmlformats.org/officeDocument/2006/relationships/ctrlProp" Target="../ctrlProps/ctrlProp196.xml"/><Relationship Id="rId25" Type="http://schemas.openxmlformats.org/officeDocument/2006/relationships/ctrlProp" Target="../ctrlProps/ctrlProp204.xml"/><Relationship Id="rId33" Type="http://schemas.openxmlformats.org/officeDocument/2006/relationships/ctrlProp" Target="../ctrlProps/ctrlProp212.xml"/><Relationship Id="rId38" Type="http://schemas.openxmlformats.org/officeDocument/2006/relationships/ctrlProp" Target="../ctrlProps/ctrlProp217.xml"/><Relationship Id="rId2" Type="http://schemas.openxmlformats.org/officeDocument/2006/relationships/printerSettings" Target="../printerSettings/printerSettings6.bin"/><Relationship Id="rId16" Type="http://schemas.openxmlformats.org/officeDocument/2006/relationships/ctrlProp" Target="../ctrlProps/ctrlProp195.xml"/><Relationship Id="rId20" Type="http://schemas.openxmlformats.org/officeDocument/2006/relationships/ctrlProp" Target="../ctrlProps/ctrlProp199.xml"/><Relationship Id="rId29" Type="http://schemas.openxmlformats.org/officeDocument/2006/relationships/ctrlProp" Target="../ctrlProps/ctrlProp20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85.xml"/><Relationship Id="rId11" Type="http://schemas.openxmlformats.org/officeDocument/2006/relationships/ctrlProp" Target="../ctrlProps/ctrlProp190.xml"/><Relationship Id="rId24" Type="http://schemas.openxmlformats.org/officeDocument/2006/relationships/ctrlProp" Target="../ctrlProps/ctrlProp203.xml"/><Relationship Id="rId32" Type="http://schemas.openxmlformats.org/officeDocument/2006/relationships/ctrlProp" Target="../ctrlProps/ctrlProp211.xml"/><Relationship Id="rId37" Type="http://schemas.openxmlformats.org/officeDocument/2006/relationships/ctrlProp" Target="../ctrlProps/ctrlProp216.xml"/><Relationship Id="rId5" Type="http://schemas.openxmlformats.org/officeDocument/2006/relationships/ctrlProp" Target="../ctrlProps/ctrlProp184.xml"/><Relationship Id="rId15" Type="http://schemas.openxmlformats.org/officeDocument/2006/relationships/ctrlProp" Target="../ctrlProps/ctrlProp194.xml"/><Relationship Id="rId23" Type="http://schemas.openxmlformats.org/officeDocument/2006/relationships/ctrlProp" Target="../ctrlProps/ctrlProp202.xml"/><Relationship Id="rId28" Type="http://schemas.openxmlformats.org/officeDocument/2006/relationships/ctrlProp" Target="../ctrlProps/ctrlProp207.xml"/><Relationship Id="rId36" Type="http://schemas.openxmlformats.org/officeDocument/2006/relationships/ctrlProp" Target="../ctrlProps/ctrlProp215.xml"/><Relationship Id="rId10" Type="http://schemas.openxmlformats.org/officeDocument/2006/relationships/ctrlProp" Target="../ctrlProps/ctrlProp189.xml"/><Relationship Id="rId19" Type="http://schemas.openxmlformats.org/officeDocument/2006/relationships/ctrlProp" Target="../ctrlProps/ctrlProp198.xml"/><Relationship Id="rId31" Type="http://schemas.openxmlformats.org/officeDocument/2006/relationships/ctrlProp" Target="../ctrlProps/ctrlProp210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88.xml"/><Relationship Id="rId14" Type="http://schemas.openxmlformats.org/officeDocument/2006/relationships/ctrlProp" Target="../ctrlProps/ctrlProp193.xml"/><Relationship Id="rId22" Type="http://schemas.openxmlformats.org/officeDocument/2006/relationships/ctrlProp" Target="../ctrlProps/ctrlProp201.xml"/><Relationship Id="rId27" Type="http://schemas.openxmlformats.org/officeDocument/2006/relationships/ctrlProp" Target="../ctrlProps/ctrlProp206.xml"/><Relationship Id="rId30" Type="http://schemas.openxmlformats.org/officeDocument/2006/relationships/ctrlProp" Target="../ctrlProps/ctrlProp209.xml"/><Relationship Id="rId35" Type="http://schemas.openxmlformats.org/officeDocument/2006/relationships/ctrlProp" Target="../ctrlProps/ctrlProp21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1.xml"/><Relationship Id="rId13" Type="http://schemas.openxmlformats.org/officeDocument/2006/relationships/ctrlProp" Target="../ctrlProps/ctrlProp226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220.xml"/><Relationship Id="rId12" Type="http://schemas.openxmlformats.org/officeDocument/2006/relationships/ctrlProp" Target="../ctrlProps/ctrlProp225.xml"/><Relationship Id="rId2" Type="http://schemas.openxmlformats.org/officeDocument/2006/relationships/printerSettings" Target="../printerSettings/printerSettings8.bin"/><Relationship Id="rId16" Type="http://schemas.openxmlformats.org/officeDocument/2006/relationships/ctrlProp" Target="../ctrlProps/ctrlProp229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19.xml"/><Relationship Id="rId11" Type="http://schemas.openxmlformats.org/officeDocument/2006/relationships/ctrlProp" Target="../ctrlProps/ctrlProp224.xml"/><Relationship Id="rId5" Type="http://schemas.openxmlformats.org/officeDocument/2006/relationships/ctrlProp" Target="../ctrlProps/ctrlProp218.xml"/><Relationship Id="rId15" Type="http://schemas.openxmlformats.org/officeDocument/2006/relationships/ctrlProp" Target="../ctrlProps/ctrlProp228.xml"/><Relationship Id="rId10" Type="http://schemas.openxmlformats.org/officeDocument/2006/relationships/ctrlProp" Target="../ctrlProps/ctrlProp223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222.xml"/><Relationship Id="rId14" Type="http://schemas.openxmlformats.org/officeDocument/2006/relationships/ctrlProp" Target="../ctrlProps/ctrlProp22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A165"/>
  <sheetViews>
    <sheetView tabSelected="1" zoomScaleNormal="100" zoomScalePageLayoutView="130" workbookViewId="0">
      <selection activeCell="B6" sqref="B6:U6"/>
    </sheetView>
  </sheetViews>
  <sheetFormatPr baseColWidth="10" defaultRowHeight="12.75"/>
  <cols>
    <col min="1" max="1" width="1.42578125" customWidth="1"/>
    <col min="2" max="44" width="2.5703125" customWidth="1"/>
    <col min="45" max="45" width="5.7109375" customWidth="1"/>
  </cols>
  <sheetData>
    <row r="1" spans="1:105" ht="33" customHeight="1">
      <c r="A1" s="2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3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168" t="str">
        <f>IF(AS1=1,"Quality assurance","Qualitätssicherung")</f>
        <v>Quality assurance</v>
      </c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>
        <v>1</v>
      </c>
    </row>
    <row r="2" spans="1:105" ht="19.5" customHeight="1">
      <c r="A2" s="195" t="str">
        <f>IF(AS1=1,"Cover Sheet","Deckblatt")</f>
        <v>Cover Sheet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</row>
    <row r="3" spans="1:105" ht="12.95" customHeight="1">
      <c r="A3" s="3"/>
      <c r="B3" s="3"/>
      <c r="C3" s="3"/>
      <c r="D3" s="49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27"/>
      <c r="AR3" s="196"/>
      <c r="AS3" s="196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</row>
    <row r="4" spans="1:105" ht="6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</row>
    <row r="5" spans="1:105" ht="15" customHeight="1">
      <c r="A5" s="4"/>
      <c r="B5" s="4" t="str">
        <f>IF(AS1=1,"Sender","Absender")</f>
        <v>Sender</v>
      </c>
      <c r="C5" s="4"/>
      <c r="D5" s="4"/>
      <c r="E5" s="4"/>
      <c r="F5" s="4"/>
      <c r="G5" s="2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5" t="str">
        <f>IF(AS1=1,"Initial sample inspection report","Erstmusterprüfbericht")</f>
        <v>Initial sample inspection report</v>
      </c>
      <c r="Y5" s="5"/>
      <c r="Z5" s="5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</row>
    <row r="6" spans="1:105" ht="12.95" customHeight="1">
      <c r="A6" s="4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4"/>
      <c r="W6" s="4"/>
      <c r="X6" s="4" t="str">
        <f>IF(AS1=1,"Initial sample inspection","Erstbemusterung")</f>
        <v>Initial sample inspection</v>
      </c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</row>
    <row r="7" spans="1:105" ht="12.95" customHeight="1">
      <c r="A7" s="4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4"/>
      <c r="W7" s="4"/>
      <c r="X7" s="4" t="str">
        <f>IF(AS1=1,"Subsequent sample inspection","Nachbemusterung")</f>
        <v>Subsequent sample inspection</v>
      </c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</row>
    <row r="8" spans="1:105" ht="12.95" customHeight="1">
      <c r="A8" s="4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4"/>
      <c r="W8" s="4"/>
      <c r="X8" s="4" t="str">
        <f>IF(AS1=1,"New Part","Neuteil")</f>
        <v>New Part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</row>
    <row r="9" spans="1:105" ht="12.95" customHeight="1">
      <c r="A9" s="7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4"/>
      <c r="W9" s="4"/>
      <c r="X9" s="4" t="str">
        <f>IF(AS1=1,"Product modification","Produkt-Änderung")</f>
        <v>Product modification</v>
      </c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</row>
    <row r="10" spans="1:105" ht="12.95" customHeight="1">
      <c r="A10" s="4"/>
      <c r="B10" s="200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4"/>
      <c r="W10" s="4"/>
      <c r="X10" s="4" t="str">
        <f>IF(AS1=1,"Production relocation","Produktionsverlagerung")</f>
        <v>Production relocation</v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</row>
    <row r="11" spans="1:105" ht="12.95" customHeight="1">
      <c r="A11" s="4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 t="str">
        <f>IF(AS1=1,"Change of production process","Änderung von Produktionsverfahren")</f>
        <v>Change of production process</v>
      </c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</row>
    <row r="12" spans="1:105" ht="12.95" customHeight="1">
      <c r="A12" s="4"/>
      <c r="B12" s="4" t="str">
        <f>IF(AS1=1,"Recipient","Empfänger")</f>
        <v>Recipient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4"/>
      <c r="W12" s="4"/>
      <c r="X12" s="4" t="str">
        <f>IF(AS1=1,"Longer stoppage of production","Längeres Aussetzten der Fertigung")</f>
        <v>Longer stoppage of production</v>
      </c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</row>
    <row r="13" spans="1:105" ht="12.95" customHeight="1">
      <c r="A13" s="4"/>
      <c r="B13" s="237" t="s">
        <v>99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4"/>
      <c r="W13" s="4"/>
      <c r="X13" s="4" t="str">
        <f>IF(AS1=1,"New sub-supplier","Neuer Unterlieferant")</f>
        <v>New sub-supplier</v>
      </c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</row>
    <row r="14" spans="1:105" ht="12.95" customHeight="1">
      <c r="A14" s="4"/>
      <c r="B14" s="237" t="s">
        <v>100</v>
      </c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9"/>
      <c r="W14" s="4"/>
      <c r="X14" s="4" t="str">
        <f>IF(AS1=1,"First Indroduction","1.Vorstellung")</f>
        <v>First Indroduction</v>
      </c>
      <c r="Y14" s="4"/>
      <c r="Z14" s="4"/>
      <c r="AA14" s="4"/>
      <c r="AB14" s="4"/>
      <c r="AC14" s="4"/>
      <c r="AD14" s="4"/>
      <c r="AE14" s="4"/>
      <c r="AF14" s="4" t="str">
        <f>IF(AS1=1,"Second Indroduction","2.Vorstellung")</f>
        <v>Second Indroduction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</row>
    <row r="15" spans="1:105" ht="12.95" customHeight="1">
      <c r="A15" s="4"/>
      <c r="B15" s="237" t="s">
        <v>101</v>
      </c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9"/>
      <c r="W15" s="4"/>
      <c r="X15" s="4" t="str">
        <f>IF(AS1=1,"Production / Inspection and Test Plan prepared","Fertigungs- / Prüfplan erstellt")</f>
        <v>Production / Inspection and Test Plan prepared</v>
      </c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</row>
    <row r="16" spans="1:105" ht="12.95" customHeight="1">
      <c r="A16" s="4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9"/>
      <c r="W16" s="4"/>
      <c r="X16" s="4" t="str">
        <f>IF(AS1=1,"FMEA finished","FMEA durchgeführt")</f>
        <v>FMEA finished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</row>
    <row r="17" spans="1:105" ht="15" customHeight="1">
      <c r="A17" s="4"/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29"/>
      <c r="W17" s="4"/>
      <c r="X17" s="5" t="str">
        <f>IF(AS1=1,"inspection report, other samples","Prüfbericht, sonstiger Muster")</f>
        <v>inspection report, other samples</v>
      </c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</row>
    <row r="18" spans="1:105" ht="6" customHeight="1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0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</row>
    <row r="19" spans="1:105" ht="12.95" customHeight="1">
      <c r="A19" s="197" t="str">
        <f>IF(AS1=1,"Appendices","Anlagen")</f>
        <v>Appendices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9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</row>
    <row r="20" spans="1:105" ht="13.5" customHeight="1">
      <c r="A20" s="18"/>
      <c r="B20" s="19"/>
      <c r="C20" s="31" t="s">
        <v>0</v>
      </c>
      <c r="D20" s="42" t="str">
        <f>IF(AS1=1,"Dimensional Check","Maßprüfung")</f>
        <v>Dimensional Check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31"/>
      <c r="Q20" s="31" t="s">
        <v>6</v>
      </c>
      <c r="R20" s="42" t="str">
        <f>IF(AS1=1,"EMV Test","EMV - Prüfung")</f>
        <v>EMV Test</v>
      </c>
      <c r="S20" s="42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1" t="s">
        <v>16</v>
      </c>
      <c r="AG20" s="42" t="str">
        <f>IF(AS1=1,"Inspection and Test Equipment List","Prüfmittelliste")</f>
        <v>Inspection and Test Equipment List</v>
      </c>
      <c r="AJ20" s="19"/>
      <c r="AK20" s="19"/>
      <c r="AL20" s="19"/>
      <c r="AM20" s="19"/>
      <c r="AN20" s="19"/>
      <c r="AO20" s="19"/>
      <c r="AP20" s="19"/>
      <c r="AQ20" s="19"/>
      <c r="AR20" s="19"/>
      <c r="AS20" s="20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</row>
    <row r="21" spans="1:105" ht="12.95" customHeight="1">
      <c r="A21" s="18"/>
      <c r="B21" s="19"/>
      <c r="C21" s="31" t="s">
        <v>3</v>
      </c>
      <c r="D21" s="42" t="str">
        <f>IF(AS1=1,"Functional Test","Funktionsprüfung")</f>
        <v>Functional Test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31"/>
      <c r="Q21" s="31" t="s">
        <v>8</v>
      </c>
      <c r="R21" s="42" t="str">
        <f>IF(AS1=1,"Reliability Test","Zuverlässigkeitsprüfung")</f>
        <v>Reliability Test</v>
      </c>
      <c r="S21" s="42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31" t="s">
        <v>20</v>
      </c>
      <c r="AG21" s="42" t="str">
        <f>IF(AS1=1,"Evidence of Inspection and Test Equipment Capability","Prüfmittelfähigkeitsnachweis")</f>
        <v>Evidence of Inspection and Test Equipment Capability</v>
      </c>
      <c r="AJ21" s="32"/>
      <c r="AK21" s="32"/>
      <c r="AL21" s="19"/>
      <c r="AM21" s="19"/>
      <c r="AN21" s="19"/>
      <c r="AO21" s="19"/>
      <c r="AP21" s="19"/>
      <c r="AQ21" s="19"/>
      <c r="AR21" s="19"/>
      <c r="AS21" s="20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</row>
    <row r="22" spans="1:105" ht="12.95" customHeight="1">
      <c r="A22" s="18"/>
      <c r="B22" s="19"/>
      <c r="C22" s="31" t="s">
        <v>5</v>
      </c>
      <c r="D22" s="42" t="str">
        <f>IF(AS1=1,"Material Test","Werkstoffprüfung")</f>
        <v>Material Test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31"/>
      <c r="Q22" s="31" t="s">
        <v>10</v>
      </c>
      <c r="R22" s="42" t="str">
        <f>IF(AS1=1,"Design - FMEA","Design - FMEA")</f>
        <v>Design - FMEA</v>
      </c>
      <c r="S22" s="42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1" t="s">
        <v>21</v>
      </c>
      <c r="AG22" s="42" t="str">
        <f>IF(AS1=1,"EU-Data Safety Sheet","EU-Datensicherheitsblatt")</f>
        <v>EU-Data Safety Sheet</v>
      </c>
      <c r="AJ22" s="32"/>
      <c r="AK22" s="32"/>
      <c r="AL22" s="19"/>
      <c r="AM22" s="19"/>
      <c r="AN22" s="19"/>
      <c r="AO22" s="19"/>
      <c r="AP22" s="19"/>
      <c r="AQ22" s="19"/>
      <c r="AR22" s="19"/>
      <c r="AS22" s="20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</row>
    <row r="23" spans="1:105" ht="12.95" customHeight="1">
      <c r="A23" s="18"/>
      <c r="B23" s="19"/>
      <c r="C23" s="31" t="s">
        <v>7</v>
      </c>
      <c r="D23" s="42" t="str">
        <f>IF(AS1=1,"Haptics","Haptikprüfung")</f>
        <v>Haptics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31"/>
      <c r="Q23" s="31" t="s">
        <v>12</v>
      </c>
      <c r="R23" s="42" t="str">
        <f>IF(AS1=1,"Design Release","Konstruktionsfreigabe")</f>
        <v>Design Release</v>
      </c>
      <c r="S23" s="42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31" t="s">
        <v>22</v>
      </c>
      <c r="AG23" s="42" t="str">
        <f>IF(AS1=1,"Material data sheet IMDS","Materialdatenblatt IMDS")</f>
        <v>Material data sheet IMDS</v>
      </c>
      <c r="AJ23" s="32"/>
      <c r="AK23" s="32"/>
      <c r="AL23" s="19"/>
      <c r="AM23" s="19"/>
      <c r="AN23" s="19"/>
      <c r="AO23" s="19"/>
      <c r="AP23" s="19"/>
      <c r="AQ23" s="19"/>
      <c r="AR23" s="19"/>
      <c r="AS23" s="20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</row>
    <row r="24" spans="1:105" ht="12.95" customHeight="1">
      <c r="A24" s="18"/>
      <c r="B24" s="19"/>
      <c r="C24" s="31" t="s">
        <v>9</v>
      </c>
      <c r="D24" s="42" t="str">
        <f>IF(AS1=1,"Acoustics","Akustikprüfung")</f>
        <v>Acoustics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31"/>
      <c r="Q24" s="31" t="s">
        <v>2</v>
      </c>
      <c r="R24" s="42" t="str">
        <f>IF(AS1=1,"Process FMEA","Prozess - FMEA")</f>
        <v>Process FMEA</v>
      </c>
      <c r="S24" s="42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1" t="s">
        <v>23</v>
      </c>
      <c r="AG24" s="42" t="str">
        <f>IF(AS1=1,"Packaging","Transportmittel / Verpackung")</f>
        <v>Packaging</v>
      </c>
      <c r="AJ24" s="32"/>
      <c r="AK24" s="32"/>
      <c r="AL24" s="19"/>
      <c r="AM24" s="19"/>
      <c r="AN24" s="19"/>
      <c r="AO24" s="19"/>
      <c r="AP24" s="19"/>
      <c r="AQ24" s="19"/>
      <c r="AR24" s="19"/>
      <c r="AS24" s="20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</row>
    <row r="25" spans="1:105" ht="12.95" customHeight="1">
      <c r="A25" s="18"/>
      <c r="B25" s="19"/>
      <c r="C25" s="31" t="s">
        <v>11</v>
      </c>
      <c r="D25" s="42" t="str">
        <f>IF(AS1=1,"Odors","Geruchsprüfung")</f>
        <v>Odors</v>
      </c>
      <c r="E25" s="46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31"/>
      <c r="Q25" s="31" t="s">
        <v>13</v>
      </c>
      <c r="R25" s="42" t="str">
        <f>IF(AS1=1,"Process Flow Chart","Prozessablaufdiagramm")</f>
        <v>Process Flow Chart</v>
      </c>
      <c r="S25" s="42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31" t="s">
        <v>24</v>
      </c>
      <c r="AG25" s="42" t="str">
        <f>IF(AS1=1,"Certificate","Zertifikate")</f>
        <v>Certificate</v>
      </c>
      <c r="AJ25" s="32"/>
      <c r="AK25" s="32"/>
      <c r="AL25" s="19"/>
      <c r="AM25" s="19"/>
      <c r="AN25" s="19"/>
      <c r="AO25" s="19"/>
      <c r="AP25" s="19"/>
      <c r="AQ25" s="19"/>
      <c r="AR25" s="19"/>
      <c r="AS25" s="20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</row>
    <row r="26" spans="1:105" ht="12.95" customHeight="1">
      <c r="A26" s="18"/>
      <c r="B26" s="19"/>
      <c r="C26" s="31" t="s">
        <v>1</v>
      </c>
      <c r="D26" s="42" t="str">
        <f>IF(AS1=1,"Appearance","Aussehensprüfung")</f>
        <v>Appearance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31"/>
      <c r="Q26" s="31" t="s">
        <v>14</v>
      </c>
      <c r="R26" s="42" t="str">
        <f>IF(AS1=1,"Control Plan","Produktionslenkungsplan")</f>
        <v>Control Plan</v>
      </c>
      <c r="S26" s="42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1" t="s">
        <v>25</v>
      </c>
      <c r="AG26" s="42" t="str">
        <f>IF(AS1=1,"Process acceptance","Prozessabnahme")</f>
        <v>Process acceptance</v>
      </c>
      <c r="AJ26" s="32"/>
      <c r="AK26" s="32"/>
      <c r="AL26" s="19"/>
      <c r="AM26" s="19"/>
      <c r="AN26" s="19"/>
      <c r="AO26" s="19"/>
      <c r="AP26" s="19"/>
      <c r="AQ26" s="19"/>
      <c r="AR26" s="19"/>
      <c r="AS26" s="20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</row>
    <row r="27" spans="1:105" ht="12.95" customHeight="1">
      <c r="A27" s="18"/>
      <c r="B27" s="19"/>
      <c r="C27" s="31" t="s">
        <v>4</v>
      </c>
      <c r="D27" s="42" t="str">
        <f>IF(AS1=1,"Surface Check","Oberflächenprüfung")</f>
        <v>Surface Check</v>
      </c>
      <c r="J27" s="19"/>
      <c r="K27" s="19"/>
      <c r="L27" s="19"/>
      <c r="M27" s="19"/>
      <c r="N27" s="19"/>
      <c r="O27" s="19"/>
      <c r="P27" s="31"/>
      <c r="Q27" s="31" t="s">
        <v>15</v>
      </c>
      <c r="R27" s="42" t="str">
        <f>IF(AS1=1,"Process Capability Evidence","Prozessfähigkeitsnachweis")</f>
        <v>Process Capability Evidence</v>
      </c>
      <c r="S27" s="42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31" t="s">
        <v>26</v>
      </c>
      <c r="AG27" s="42" t="str">
        <f>IF(AS1=1,"Others","Sonstiges")</f>
        <v>Others</v>
      </c>
      <c r="AJ27" s="32"/>
      <c r="AK27" s="32"/>
      <c r="AL27" s="19"/>
      <c r="AM27" s="19"/>
      <c r="AN27" s="19"/>
      <c r="AO27" s="19"/>
      <c r="AP27" s="19"/>
      <c r="AQ27" s="19"/>
      <c r="AR27" s="19"/>
      <c r="AS27" s="20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</row>
    <row r="28" spans="1:105" ht="6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</row>
    <row r="29" spans="1:105" ht="12.95" customHeight="1">
      <c r="A29" s="23"/>
      <c r="B29" s="221" t="str">
        <f>IF(AS1=1,"Code number, supplier:","Lieferant Nummer")</f>
        <v>Code number, supplier:</v>
      </c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180"/>
      <c r="Q29" s="180"/>
      <c r="R29" s="180"/>
      <c r="S29" s="180"/>
      <c r="T29" s="180"/>
      <c r="U29" s="180"/>
      <c r="V29" s="220"/>
      <c r="W29" s="23"/>
      <c r="X29" s="221" t="str">
        <f>IF(AS1=1,"Code number, customer:","DND Nummer:")</f>
        <v>Code number, customer:</v>
      </c>
      <c r="Y29" s="221"/>
      <c r="Z29" s="221"/>
      <c r="AA29" s="221"/>
      <c r="AB29" s="221"/>
      <c r="AC29" s="221"/>
      <c r="AD29" s="221"/>
      <c r="AE29" s="221"/>
      <c r="AF29" s="221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93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</row>
    <row r="30" spans="1:105" ht="12.95" customHeight="1">
      <c r="A30" s="9"/>
      <c r="B30" s="198" t="str">
        <f>IF(AS1=1,"Inspection report No.:","Prüfberichtsnummer")</f>
        <v>Inspection report No.:</v>
      </c>
      <c r="C30" s="198"/>
      <c r="D30" s="198"/>
      <c r="E30" s="198"/>
      <c r="F30" s="198"/>
      <c r="G30" s="198"/>
      <c r="H30" s="198"/>
      <c r="I30" s="231"/>
      <c r="J30" s="231"/>
      <c r="K30" s="231"/>
      <c r="L30" s="231"/>
      <c r="M30" s="231"/>
      <c r="N30" s="231"/>
      <c r="O30" s="231"/>
      <c r="P30" s="231"/>
      <c r="Q30" s="231"/>
      <c r="R30" s="12"/>
      <c r="S30" s="12"/>
      <c r="T30" s="13" t="str">
        <f>IF(AS1=1,"Revision:","Version")</f>
        <v>Revision:</v>
      </c>
      <c r="U30" s="180"/>
      <c r="V30" s="180"/>
      <c r="W30" s="9"/>
      <c r="X30" s="11" t="str">
        <f>IF(AS1=1,"Inspection report No.:","Prüfberichtsnummer")</f>
        <v>Inspection report No.:</v>
      </c>
      <c r="Y30" s="11"/>
      <c r="Z30" s="11"/>
      <c r="AA30" s="12"/>
      <c r="AB30" s="12"/>
      <c r="AC30" s="12"/>
      <c r="AD30" s="12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1"/>
      <c r="AP30" s="12"/>
      <c r="AQ30" s="13" t="str">
        <f>IF(AS1=1,"Revision:","Version")</f>
        <v>Revision:</v>
      </c>
      <c r="AR30" s="180"/>
      <c r="AS30" s="220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</row>
    <row r="31" spans="1:105" ht="12.95" customHeight="1">
      <c r="A31" s="14"/>
      <c r="B31" s="169" t="str">
        <f>IF(AS1=1,"Part No./revision number:","Artikel-Nr. / Revision:")</f>
        <v>Part No./revision number:</v>
      </c>
      <c r="C31" s="169"/>
      <c r="D31" s="169"/>
      <c r="E31" s="169"/>
      <c r="F31" s="169"/>
      <c r="G31" s="169"/>
      <c r="H31" s="169"/>
      <c r="I31" s="184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6"/>
      <c r="W31" s="18"/>
      <c r="X31" s="169" t="str">
        <f>IF(AS1=1,"Part No./revision number:","Artikel-Nr. / Revision:")</f>
        <v>Part No./revision number:</v>
      </c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30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</row>
    <row r="32" spans="1:105" ht="12.95" customHeight="1">
      <c r="A32" s="18"/>
      <c r="B32" s="171" t="str">
        <f>IF(AS1=1,"Drawing Number:","Zeichnungsnummer:")</f>
        <v>Drawing Number:</v>
      </c>
      <c r="C32" s="171"/>
      <c r="D32" s="171"/>
      <c r="E32" s="171"/>
      <c r="F32" s="171"/>
      <c r="G32" s="171"/>
      <c r="H32" s="171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8"/>
      <c r="W32" s="18"/>
      <c r="X32" s="171" t="str">
        <f>IF(AS1=1,"Drawing Number:","Zeichnungsnummer:")</f>
        <v>Drawing Number:</v>
      </c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8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</row>
    <row r="33" spans="1:105" ht="12.95" customHeight="1">
      <c r="A33" s="18"/>
      <c r="B33" s="171" t="str">
        <f>IF(AS1=1,"version / Date:","Index / Datum:")</f>
        <v>version / Date:</v>
      </c>
      <c r="C33" s="171"/>
      <c r="D33" s="171"/>
      <c r="E33" s="171"/>
      <c r="F33" s="171"/>
      <c r="G33" s="171"/>
      <c r="H33" s="171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90"/>
      <c r="W33" s="18"/>
      <c r="X33" s="171" t="str">
        <f>IF(AS1=1,"version / Date:","Index / Datum:")</f>
        <v>version / Date:</v>
      </c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83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</row>
    <row r="34" spans="1:105" ht="12.95" customHeight="1">
      <c r="A34" s="18"/>
      <c r="B34" s="171" t="str">
        <f>IF(AS1=1,"Modification Number:","Änderungsnummer:")</f>
        <v>Modification Number:</v>
      </c>
      <c r="C34" s="171"/>
      <c r="D34" s="171"/>
      <c r="E34" s="171"/>
      <c r="F34" s="171"/>
      <c r="G34" s="171"/>
      <c r="H34" s="171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8"/>
      <c r="W34" s="18"/>
      <c r="X34" s="171" t="str">
        <f>IF(AS1=1,"Modifikation Number:","Änderungsnummer:")</f>
        <v>Modifikation Number:</v>
      </c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8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</row>
    <row r="35" spans="1:105" ht="12.95" customHeight="1">
      <c r="A35" s="18"/>
      <c r="B35" s="171" t="str">
        <f>IF(AS1=1,"Part description:","Benennung:")</f>
        <v>Part description:</v>
      </c>
      <c r="C35" s="171"/>
      <c r="D35" s="171"/>
      <c r="E35" s="171"/>
      <c r="F35" s="171"/>
      <c r="G35" s="171"/>
      <c r="H35" s="171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8"/>
      <c r="W35" s="18"/>
      <c r="X35" s="171" t="str">
        <f>IF(AS1=1,"Part description:","Benennung:")</f>
        <v>Part description:</v>
      </c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8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</row>
    <row r="36" spans="1:105" ht="12.95" customHeight="1">
      <c r="A36" s="23"/>
      <c r="B36" s="44" t="str">
        <f>IF(AS1=1,"Order Call-off No./Date:","Bestell-Nr./Datum:")</f>
        <v>Order Call-off No./Date:</v>
      </c>
      <c r="C36" s="44"/>
      <c r="D36" s="44"/>
      <c r="E36" s="44"/>
      <c r="F36" s="44"/>
      <c r="G36" s="44"/>
      <c r="H36" s="44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4"/>
      <c r="W36" s="23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25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</row>
    <row r="37" spans="1:105" ht="12.95" customHeight="1">
      <c r="A37" s="9"/>
      <c r="B37" s="11" t="str">
        <f>IF(AS1=1,"Delivery Note No./ Date:","Lieferschein-Nr./ -Datum")</f>
        <v>Delivery Note No./ Date:</v>
      </c>
      <c r="C37" s="12"/>
      <c r="D37" s="12"/>
      <c r="E37" s="12"/>
      <c r="F37" s="12"/>
      <c r="G37" s="12"/>
      <c r="H37" s="12"/>
      <c r="I37" s="12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2"/>
      <c r="W37" s="9"/>
      <c r="X37" s="11" t="str">
        <f>IF(AS1=1,"Incoming Goods No./ Date","Wareneingangs-Nr./-Datum")</f>
        <v>Incoming Goods No./ Date</v>
      </c>
      <c r="Y37" s="11"/>
      <c r="Z37" s="11"/>
      <c r="AA37" s="12"/>
      <c r="AB37" s="12"/>
      <c r="AC37" s="12"/>
      <c r="AD37" s="12"/>
      <c r="AE37" s="12"/>
      <c r="AF37" s="12"/>
      <c r="AG37" s="94"/>
      <c r="AH37" s="94"/>
      <c r="AI37" s="94"/>
      <c r="AJ37" s="94"/>
      <c r="AK37" s="94"/>
      <c r="AL37" s="204"/>
      <c r="AM37" s="204"/>
      <c r="AN37" s="204"/>
      <c r="AO37" s="204"/>
      <c r="AP37" s="204"/>
      <c r="AQ37" s="204"/>
      <c r="AR37" s="204"/>
      <c r="AS37" s="205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</row>
    <row r="38" spans="1:105" ht="12.95" customHeight="1">
      <c r="A38" s="14"/>
      <c r="B38" s="217" t="str">
        <f>IF(AS1=1,"Quantity delivered:","Liefermenge:")</f>
        <v>Quantity delivered:</v>
      </c>
      <c r="C38" s="217"/>
      <c r="D38" s="217"/>
      <c r="E38" s="217"/>
      <c r="F38" s="217"/>
      <c r="G38" s="217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17"/>
      <c r="W38" s="14"/>
      <c r="X38" s="169" t="str">
        <f>IF(AS1=1,"Delivery Destination:","Abladestelle:")</f>
        <v>Delivery Destination:</v>
      </c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5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</row>
    <row r="39" spans="1:105" ht="12.95" customHeight="1">
      <c r="A39" s="18"/>
      <c r="B39" s="216" t="str">
        <f>IF(AS1=1,"Charge Number:","Chargennummer:")</f>
        <v>Charge Number:</v>
      </c>
      <c r="C39" s="216"/>
      <c r="D39" s="216"/>
      <c r="E39" s="216"/>
      <c r="F39" s="216"/>
      <c r="G39" s="216"/>
      <c r="H39" s="203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"/>
      <c r="W39" s="18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20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</row>
    <row r="40" spans="1:105" ht="12.95" customHeight="1">
      <c r="A40" s="23"/>
      <c r="B40" s="162" t="str">
        <f>IF(AS1=1,"Sample Weight","Mustergewicht")</f>
        <v>Sample Weight</v>
      </c>
      <c r="C40" s="162"/>
      <c r="D40" s="162"/>
      <c r="E40" s="162"/>
      <c r="F40" s="162"/>
      <c r="G40" s="162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5"/>
      <c r="W40" s="23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25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</row>
    <row r="41" spans="1:105" ht="6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</row>
    <row r="42" spans="1:105" ht="3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7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</row>
    <row r="43" spans="1:105" ht="12.95" customHeight="1">
      <c r="A43" s="18"/>
      <c r="B43" s="207" t="str">
        <f>IF(AS1=1,"Supplier Confirmation","Bestätigung Lieferant")</f>
        <v>Supplier Confirmation</v>
      </c>
      <c r="C43" s="207"/>
      <c r="D43" s="207"/>
      <c r="E43" s="207"/>
      <c r="F43" s="207"/>
      <c r="G43" s="207"/>
      <c r="H43" s="207"/>
      <c r="I43" s="207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20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</row>
    <row r="44" spans="1:105" ht="12.95" customHeight="1">
      <c r="A44" s="23"/>
      <c r="B44" s="50" t="str">
        <f>IF(AS1=1,"It is hereby confirmed, that the sampling has been carried out under series conditions according to VDA Volume 2 Chapter 4","Hiermit wird bestätigt, dass die Bemusterungen unter Serienbedingungen entsprechend der VDA Schrift 2 Ziffer 4 durchgeführt worden sind")</f>
        <v>It is hereby confirmed, that the sampling has been carried out under series conditions according to VDA Volume 2 Chapter 4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8"/>
      <c r="AR44" s="8"/>
      <c r="AS44" s="25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</row>
    <row r="45" spans="1:105" ht="12.95" customHeight="1">
      <c r="A45" s="18"/>
      <c r="B45" s="169" t="str">
        <f>IF(AS1=1,"Name:","Name:")</f>
        <v>Name:</v>
      </c>
      <c r="C45" s="169"/>
      <c r="D45" s="169"/>
      <c r="E45" s="169"/>
      <c r="F45" s="169"/>
      <c r="G45" s="169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"/>
      <c r="W45" s="18"/>
      <c r="X45" s="169" t="str">
        <f>IF(AS1=1,"Comment:","Bemerkung:")</f>
        <v>Comment:</v>
      </c>
      <c r="Y45" s="169"/>
      <c r="Z45" s="169"/>
      <c r="AA45" s="169"/>
      <c r="AB45" s="169"/>
      <c r="AC45" s="169"/>
      <c r="AD45" s="169"/>
      <c r="AE45" s="169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17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</row>
    <row r="46" spans="1:105" ht="12.95" customHeight="1">
      <c r="A46" s="18"/>
      <c r="B46" s="171" t="str">
        <f>IF(AS1=1,"Department:","Abteilung:")</f>
        <v>Department:</v>
      </c>
      <c r="C46" s="171"/>
      <c r="D46" s="171"/>
      <c r="E46" s="171"/>
      <c r="F46" s="171"/>
      <c r="G46" s="171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"/>
      <c r="W46" s="18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9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</row>
    <row r="47" spans="1:105" ht="12.95" customHeight="1">
      <c r="A47" s="18"/>
      <c r="B47" s="171" t="str">
        <f>IF(AS1=1,"Telephone / e-mail:","Telefon / e-Mail:")</f>
        <v>Telephone / e-mail:</v>
      </c>
      <c r="C47" s="171"/>
      <c r="D47" s="171"/>
      <c r="E47" s="171"/>
      <c r="F47" s="171"/>
      <c r="G47" s="171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"/>
      <c r="W47" s="18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9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</row>
    <row r="48" spans="1:105" ht="12.95" customHeight="1">
      <c r="A48" s="18"/>
      <c r="B48" s="19"/>
      <c r="C48" s="19"/>
      <c r="D48" s="19"/>
      <c r="E48" s="19"/>
      <c r="F48" s="19"/>
      <c r="G48" s="19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0"/>
      <c r="W48" s="18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210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</row>
    <row r="49" spans="1:105" ht="12.95" customHeight="1">
      <c r="A49" s="18"/>
      <c r="B49" s="19"/>
      <c r="C49" s="212"/>
      <c r="D49" s="212"/>
      <c r="E49" s="212"/>
      <c r="F49" s="213"/>
      <c r="G49" s="19"/>
      <c r="H49" s="224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91"/>
      <c r="V49" s="20"/>
      <c r="W49" s="18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9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</row>
    <row r="50" spans="1:105" ht="12.95" customHeight="1">
      <c r="A50" s="23"/>
      <c r="B50" s="162" t="str">
        <f>IF(AS1=1,"Date:","Datum:")</f>
        <v>Date:</v>
      </c>
      <c r="C50" s="162"/>
      <c r="D50" s="162"/>
      <c r="E50" s="162"/>
      <c r="F50" s="222" t="s">
        <v>27</v>
      </c>
      <c r="G50" s="222"/>
      <c r="H50" s="222"/>
      <c r="I50" s="222"/>
      <c r="J50" s="178" t="str">
        <f>IF(AS1=1,"Signature:","Unterschrift:")</f>
        <v>Signature:</v>
      </c>
      <c r="K50" s="178"/>
      <c r="L50" s="178"/>
      <c r="M50" s="178"/>
      <c r="N50" s="218"/>
      <c r="O50" s="218"/>
      <c r="P50" s="218"/>
      <c r="Q50" s="218"/>
      <c r="R50" s="218"/>
      <c r="S50" s="218"/>
      <c r="T50" s="218"/>
      <c r="U50" s="218"/>
      <c r="V50" s="25"/>
      <c r="W50" s="23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93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</row>
    <row r="51" spans="1:105" ht="16.5" customHeight="1">
      <c r="A51" s="23"/>
      <c r="B51" s="159" t="str">
        <f>IF(AS1=1,"All ISIR documents must be sent per email to QE@dn-defence.com. ","Alle Bemusterungsdokumente müssen per Email an QE@dn-defence.com zugesendet werden.")</f>
        <v xml:space="preserve">All ISIR documents must be sent per email to QE@dn-defence.com. </v>
      </c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8"/>
      <c r="AR51" s="8"/>
      <c r="AS51" s="25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</row>
    <row r="52" spans="1:105" ht="12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</row>
    <row r="53" spans="1:105" ht="15" customHeight="1">
      <c r="A53" s="14"/>
      <c r="B53" s="223" t="str">
        <f>IF(AS1=1,"Customer Decision:","Entscheidung Kunde:")</f>
        <v>Customer Decision:</v>
      </c>
      <c r="C53" s="223"/>
      <c r="D53" s="223"/>
      <c r="E53" s="223"/>
      <c r="F53" s="223"/>
      <c r="G53" s="223"/>
      <c r="H53" s="223"/>
      <c r="I53" s="223"/>
      <c r="J53" s="15"/>
      <c r="K53" s="15"/>
      <c r="L53" s="15"/>
      <c r="M53" s="15"/>
      <c r="N53" s="15"/>
      <c r="O53" s="15"/>
      <c r="P53" s="15"/>
      <c r="Q53" s="15"/>
      <c r="R53" s="153" t="str">
        <f>IF(AS1=1,"Overall","gesamt")</f>
        <v>Overall</v>
      </c>
      <c r="S53" s="154"/>
      <c r="T53" s="154"/>
      <c r="U53" s="155"/>
      <c r="V53" s="145" t="str">
        <f>IF(AS1=1,"According to Appendix:","gemäß Anlage:")</f>
        <v>According to Appendix:</v>
      </c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7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</row>
    <row r="54" spans="1:105" ht="15" customHeight="1">
      <c r="A54" s="23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56"/>
      <c r="S54" s="157"/>
      <c r="T54" s="157"/>
      <c r="U54" s="158"/>
      <c r="V54" s="34" t="s">
        <v>0</v>
      </c>
      <c r="W54" s="34" t="s">
        <v>3</v>
      </c>
      <c r="X54" s="34" t="s">
        <v>5</v>
      </c>
      <c r="Y54" s="34" t="s">
        <v>7</v>
      </c>
      <c r="Z54" s="34" t="s">
        <v>9</v>
      </c>
      <c r="AA54" s="34" t="s">
        <v>11</v>
      </c>
      <c r="AB54" s="136" t="s">
        <v>1</v>
      </c>
      <c r="AC54" s="34" t="s">
        <v>4</v>
      </c>
      <c r="AD54" s="136" t="s">
        <v>6</v>
      </c>
      <c r="AE54" s="34" t="s">
        <v>8</v>
      </c>
      <c r="AF54" s="34" t="s">
        <v>10</v>
      </c>
      <c r="AG54" s="34" t="s">
        <v>12</v>
      </c>
      <c r="AH54" s="34" t="s">
        <v>2</v>
      </c>
      <c r="AI54" s="34" t="s">
        <v>13</v>
      </c>
      <c r="AJ54" s="34" t="s">
        <v>14</v>
      </c>
      <c r="AK54" s="34" t="s">
        <v>15</v>
      </c>
      <c r="AL54" s="136" t="s">
        <v>16</v>
      </c>
      <c r="AM54" s="34" t="s">
        <v>20</v>
      </c>
      <c r="AN54" s="34" t="s">
        <v>21</v>
      </c>
      <c r="AO54" s="34" t="s">
        <v>22</v>
      </c>
      <c r="AP54" s="34" t="s">
        <v>23</v>
      </c>
      <c r="AQ54" s="34" t="s">
        <v>24</v>
      </c>
      <c r="AR54" s="34" t="s">
        <v>25</v>
      </c>
      <c r="AS54" s="34" t="s">
        <v>26</v>
      </c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</row>
    <row r="55" spans="1:105" ht="15" customHeight="1">
      <c r="A55" s="9"/>
      <c r="B55" s="144" t="str">
        <f>IF(AS1=1,"Approved","frei")</f>
        <v>Approved</v>
      </c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2"/>
      <c r="R55" s="150"/>
      <c r="S55" s="151"/>
      <c r="T55" s="151"/>
      <c r="U55" s="152"/>
      <c r="V55" s="87"/>
      <c r="W55" s="87"/>
      <c r="X55" s="87"/>
      <c r="Y55" s="87"/>
      <c r="Z55" s="87"/>
      <c r="AA55" s="87"/>
      <c r="AB55" s="26"/>
      <c r="AC55" s="87"/>
      <c r="AD55" s="26"/>
      <c r="AE55" s="87"/>
      <c r="AF55" s="87"/>
      <c r="AG55" s="87"/>
      <c r="AH55" s="87"/>
      <c r="AI55" s="87"/>
      <c r="AJ55" s="87"/>
      <c r="AK55" s="87"/>
      <c r="AL55" s="26"/>
      <c r="AM55" s="87"/>
      <c r="AN55" s="87"/>
      <c r="AO55" s="87"/>
      <c r="AP55" s="87"/>
      <c r="AQ55" s="87"/>
      <c r="AR55" s="87"/>
      <c r="AS55" s="137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</row>
    <row r="56" spans="1:105" ht="15" customHeight="1">
      <c r="A56" s="9"/>
      <c r="B56" s="144" t="str">
        <f>IF(AS1=1,"Conditionally approved,","frei mit Auflage")</f>
        <v>Conditionally approved,</v>
      </c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2"/>
      <c r="R56" s="163"/>
      <c r="S56" s="164"/>
      <c r="T56" s="164"/>
      <c r="U56" s="165"/>
      <c r="V56" s="138"/>
      <c r="W56" s="138"/>
      <c r="X56" s="138"/>
      <c r="Y56" s="138"/>
      <c r="Z56" s="138"/>
      <c r="AA56" s="138"/>
      <c r="AB56" s="139"/>
      <c r="AC56" s="138"/>
      <c r="AD56" s="139"/>
      <c r="AE56" s="138"/>
      <c r="AF56" s="138"/>
      <c r="AG56" s="138"/>
      <c r="AH56" s="138"/>
      <c r="AI56" s="138"/>
      <c r="AJ56" s="138"/>
      <c r="AK56" s="138"/>
      <c r="AL56" s="139"/>
      <c r="AM56" s="138"/>
      <c r="AN56" s="138"/>
      <c r="AO56" s="138"/>
      <c r="AP56" s="138"/>
      <c r="AQ56" s="138"/>
      <c r="AR56" s="138"/>
      <c r="AS56" s="138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</row>
    <row r="57" spans="1:105" ht="15" customHeight="1">
      <c r="A57" s="9"/>
      <c r="B57" s="144" t="str">
        <f>IF(AS1=1,"Rejected, re-sampling necessary","abgelehnt, Nachbemusterung erforderlich")</f>
        <v>Rejected, re-sampling necessary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35"/>
      <c r="Q57" s="135"/>
      <c r="R57" s="163"/>
      <c r="S57" s="164"/>
      <c r="T57" s="164"/>
      <c r="U57" s="165"/>
      <c r="V57" s="138"/>
      <c r="W57" s="138"/>
      <c r="X57" s="138"/>
      <c r="Y57" s="138"/>
      <c r="Z57" s="138"/>
      <c r="AA57" s="138"/>
      <c r="AB57" s="139"/>
      <c r="AC57" s="138"/>
      <c r="AD57" s="139"/>
      <c r="AE57" s="138"/>
      <c r="AF57" s="138"/>
      <c r="AG57" s="138"/>
      <c r="AH57" s="138"/>
      <c r="AI57" s="138"/>
      <c r="AJ57" s="138"/>
      <c r="AK57" s="138"/>
      <c r="AL57" s="139"/>
      <c r="AM57" s="138"/>
      <c r="AN57" s="138"/>
      <c r="AO57" s="138"/>
      <c r="AP57" s="138"/>
      <c r="AQ57" s="138"/>
      <c r="AR57" s="138"/>
      <c r="AS57" s="138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</row>
    <row r="58" spans="1:105" ht="12.95" customHeight="1">
      <c r="A58" s="14"/>
      <c r="B58" s="170" t="str">
        <f>IF(AS1=1,"Concession No.:","Sonderfreigabe No.:")</f>
        <v>Concession No.:</v>
      </c>
      <c r="C58" s="170"/>
      <c r="D58" s="170"/>
      <c r="E58" s="170"/>
      <c r="F58" s="170"/>
      <c r="G58" s="170"/>
      <c r="H58" s="170"/>
      <c r="I58" s="170"/>
      <c r="J58" s="170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7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</row>
    <row r="59" spans="1:105" ht="12.95" customHeight="1">
      <c r="A59" s="23"/>
      <c r="B59" s="162" t="str">
        <f>IF(AS1=1,"When returning, Delivery note No./Date:","bei Rücksendung Lieferschein-Nr./ -datum:")</f>
        <v>When returning, Delivery note No./Date:</v>
      </c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44"/>
      <c r="O59" s="44"/>
      <c r="P59" s="8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43"/>
      <c r="AD59" s="43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25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</row>
    <row r="60" spans="1:105" ht="12.95" customHeight="1">
      <c r="A60" s="14"/>
      <c r="B60" s="169" t="str">
        <f>IF(AS1=1,"Name:","Name:")</f>
        <v>Name:</v>
      </c>
      <c r="C60" s="169"/>
      <c r="D60" s="169"/>
      <c r="E60" s="169"/>
      <c r="F60" s="169"/>
      <c r="G60" s="169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9"/>
      <c r="W60" s="18"/>
      <c r="X60" s="169" t="str">
        <f>IF(AS1=1,"Comment:","Bemerkung:")</f>
        <v>Comment:</v>
      </c>
      <c r="Y60" s="169"/>
      <c r="Z60" s="169"/>
      <c r="AA60" s="169"/>
      <c r="AB60" s="169"/>
      <c r="AC60" s="169"/>
      <c r="AD60" s="169"/>
      <c r="AE60" s="169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7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</row>
    <row r="61" spans="1:105" ht="12.95" customHeight="1">
      <c r="A61" s="18"/>
      <c r="B61" s="171" t="str">
        <f>IF(AS1=1,"Department:","Abteilung:")</f>
        <v>Department:</v>
      </c>
      <c r="C61" s="171"/>
      <c r="D61" s="171"/>
      <c r="E61" s="171"/>
      <c r="F61" s="171"/>
      <c r="G61" s="171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9"/>
      <c r="W61" s="18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235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</row>
    <row r="62" spans="1:105" ht="12.95" customHeight="1">
      <c r="A62" s="18"/>
      <c r="B62" s="171" t="str">
        <f>IF(AS1=1,"Telephone / e-mail:","Telefon / e-Mail:")</f>
        <v>Telephone / e-mail:</v>
      </c>
      <c r="C62" s="171"/>
      <c r="D62" s="171"/>
      <c r="E62" s="171"/>
      <c r="F62" s="171"/>
      <c r="G62" s="171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9"/>
      <c r="W62" s="18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235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</row>
    <row r="63" spans="1:105" ht="12.95" customHeight="1">
      <c r="A63" s="18"/>
      <c r="B63" s="171" t="str">
        <f>IF(AS1=1,"Date:","Datum:")</f>
        <v>Date:</v>
      </c>
      <c r="C63" s="171"/>
      <c r="D63" s="171"/>
      <c r="E63" s="171"/>
      <c r="F63" s="171"/>
      <c r="G63" s="171"/>
      <c r="H63" s="173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9"/>
      <c r="W63" s="18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235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</row>
    <row r="64" spans="1:105" ht="12.95" customHeight="1">
      <c r="A64" s="18"/>
      <c r="B64" s="171" t="str">
        <f>IF(AS1=1,"Signature","Unterschrift")</f>
        <v>Signature</v>
      </c>
      <c r="C64" s="171"/>
      <c r="D64" s="171"/>
      <c r="E64" s="171"/>
      <c r="F64" s="171"/>
      <c r="G64" s="171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9"/>
      <c r="W64" s="18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235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</row>
    <row r="65" spans="1:105" ht="12.95" customHeight="1">
      <c r="A65" s="18"/>
      <c r="B65" s="162"/>
      <c r="C65" s="162"/>
      <c r="D65" s="162"/>
      <c r="E65" s="162"/>
      <c r="F65" s="162"/>
      <c r="G65" s="162"/>
      <c r="H65" s="162"/>
      <c r="I65" s="162"/>
      <c r="J65" s="178"/>
      <c r="K65" s="178"/>
      <c r="L65" s="178"/>
      <c r="M65" s="178"/>
      <c r="N65" s="45"/>
      <c r="O65" s="45"/>
      <c r="P65" s="162"/>
      <c r="Q65" s="162"/>
      <c r="R65" s="162"/>
      <c r="S65" s="162"/>
      <c r="T65" s="162"/>
      <c r="U65" s="162"/>
      <c r="V65" s="179"/>
      <c r="W65" s="23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93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</row>
    <row r="66" spans="1:105" ht="12.95" customHeight="1">
      <c r="A66" s="9"/>
      <c r="B66" s="175" t="str">
        <f>IF(AS1=1,"Distribution","Verteiler")</f>
        <v>Distribution</v>
      </c>
      <c r="C66" s="175"/>
      <c r="D66" s="175"/>
      <c r="E66" s="175"/>
      <c r="F66" s="177"/>
      <c r="G66" s="177"/>
      <c r="H66" s="177"/>
      <c r="I66" s="177"/>
      <c r="J66" s="177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66"/>
      <c r="AA66" s="166"/>
      <c r="AB66" s="166"/>
      <c r="AC66" s="166"/>
      <c r="AD66" s="166"/>
      <c r="AE66" s="167"/>
      <c r="AF66" s="167"/>
      <c r="AG66" s="167"/>
      <c r="AH66" s="167"/>
      <c r="AI66" s="167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</row>
    <row r="67" spans="1:10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105">
      <c r="A68" s="1"/>
      <c r="B68" s="232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  <c r="AG68" s="232"/>
      <c r="AH68" s="232"/>
      <c r="AI68" s="232"/>
      <c r="AJ68" s="232"/>
      <c r="AK68" s="232"/>
      <c r="AL68" s="232"/>
      <c r="AM68" s="232"/>
      <c r="AN68" s="232"/>
      <c r="AO68" s="232"/>
      <c r="AP68" s="232"/>
      <c r="AQ68" s="232"/>
      <c r="AR68" s="232"/>
      <c r="AS68" s="232"/>
    </row>
    <row r="69" spans="1:10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10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10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10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10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10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10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10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10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10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10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10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</sheetData>
  <sheetProtection sheet="1" objects="1" scenarios="1" selectLockedCells="1"/>
  <customSheetViews>
    <customSheetView guid="{4DA3038F-F79B-4116-9717-364DCBC6B21E}" showPageBreaks="1" fitToPage="1" view="pageLayout">
      <selection activeCell="H64" sqref="H64:U64"/>
      <pageMargins left="0.35433070866141736" right="0.15748031496062992" top="0.78740157480314965" bottom="0.78740157480314965" header="0" footer="0"/>
      <pageSetup paperSize="9" scale="78" orientation="portrait" r:id="rId1"/>
      <headerFooter alignWithMargins="0">
        <oddFooter>&amp;CF-02-3.04 / Ind. 01 / 13.12.2021</oddFooter>
      </headerFooter>
    </customSheetView>
  </customSheetViews>
  <mergeCells count="121">
    <mergeCell ref="B68:AS68"/>
    <mergeCell ref="O1:AA1"/>
    <mergeCell ref="X61:AS61"/>
    <mergeCell ref="X62:AS62"/>
    <mergeCell ref="X63:AS63"/>
    <mergeCell ref="X64:AS64"/>
    <mergeCell ref="B1:N1"/>
    <mergeCell ref="B13:U13"/>
    <mergeCell ref="B14:U14"/>
    <mergeCell ref="B15:U15"/>
    <mergeCell ref="F50:I50"/>
    <mergeCell ref="B53:I53"/>
    <mergeCell ref="H49:T49"/>
    <mergeCell ref="H38:U38"/>
    <mergeCell ref="B47:G47"/>
    <mergeCell ref="H47:U47"/>
    <mergeCell ref="B16:U16"/>
    <mergeCell ref="B7:U7"/>
    <mergeCell ref="B8:U8"/>
    <mergeCell ref="B9:U9"/>
    <mergeCell ref="B30:H30"/>
    <mergeCell ref="I30:Q30"/>
    <mergeCell ref="A2:AS2"/>
    <mergeCell ref="AR3:AS3"/>
    <mergeCell ref="A19:AS19"/>
    <mergeCell ref="B10:U10"/>
    <mergeCell ref="B6:U6"/>
    <mergeCell ref="AI35:AS35"/>
    <mergeCell ref="H46:U46"/>
    <mergeCell ref="H45:U45"/>
    <mergeCell ref="B35:H35"/>
    <mergeCell ref="X45:AE45"/>
    <mergeCell ref="B46:G46"/>
    <mergeCell ref="B45:G45"/>
    <mergeCell ref="AL37:AS37"/>
    <mergeCell ref="H39:U39"/>
    <mergeCell ref="B43:I43"/>
    <mergeCell ref="AF45:AR45"/>
    <mergeCell ref="AI38:AS38"/>
    <mergeCell ref="X38:AH38"/>
    <mergeCell ref="B39:G39"/>
    <mergeCell ref="B38:G38"/>
    <mergeCell ref="X46:AS46"/>
    <mergeCell ref="H40:U40"/>
    <mergeCell ref="B40:G40"/>
    <mergeCell ref="X31:AH31"/>
    <mergeCell ref="AG29:AR29"/>
    <mergeCell ref="AI33:AS33"/>
    <mergeCell ref="B34:H34"/>
    <mergeCell ref="B31:H31"/>
    <mergeCell ref="I31:V31"/>
    <mergeCell ref="B32:H32"/>
    <mergeCell ref="B33:H33"/>
    <mergeCell ref="I32:V32"/>
    <mergeCell ref="I33:V33"/>
    <mergeCell ref="I34:V34"/>
    <mergeCell ref="X34:AH34"/>
    <mergeCell ref="P29:V29"/>
    <mergeCell ref="B29:O29"/>
    <mergeCell ref="AI31:AS31"/>
    <mergeCell ref="AR30:AS30"/>
    <mergeCell ref="X29:AF29"/>
    <mergeCell ref="AE30:AN30"/>
    <mergeCell ref="F65:I65"/>
    <mergeCell ref="P65:V65"/>
    <mergeCell ref="X65:AR65"/>
    <mergeCell ref="B63:G63"/>
    <mergeCell ref="B64:G64"/>
    <mergeCell ref="B65:E65"/>
    <mergeCell ref="K66:O66"/>
    <mergeCell ref="U30:V30"/>
    <mergeCell ref="X33:AH33"/>
    <mergeCell ref="AI32:AS32"/>
    <mergeCell ref="AI34:AS34"/>
    <mergeCell ref="X32:AH32"/>
    <mergeCell ref="J37:V37"/>
    <mergeCell ref="I35:V35"/>
    <mergeCell ref="I36:V36"/>
    <mergeCell ref="X35:AH35"/>
    <mergeCell ref="X47:AS47"/>
    <mergeCell ref="X48:AS48"/>
    <mergeCell ref="X49:AS49"/>
    <mergeCell ref="H48:U48"/>
    <mergeCell ref="C49:F49"/>
    <mergeCell ref="B56:P56"/>
    <mergeCell ref="N50:U50"/>
    <mergeCell ref="J50:M50"/>
    <mergeCell ref="B51:AP51"/>
    <mergeCell ref="X50:AR50"/>
    <mergeCell ref="Q59:AB59"/>
    <mergeCell ref="B50:E50"/>
    <mergeCell ref="R56:U56"/>
    <mergeCell ref="AJ66:AN66"/>
    <mergeCell ref="AO66:AS66"/>
    <mergeCell ref="AE66:AI66"/>
    <mergeCell ref="AB1:AS1"/>
    <mergeCell ref="B59:M59"/>
    <mergeCell ref="B60:G60"/>
    <mergeCell ref="B58:J58"/>
    <mergeCell ref="B61:G61"/>
    <mergeCell ref="B62:G62"/>
    <mergeCell ref="X60:AE60"/>
    <mergeCell ref="P66:T66"/>
    <mergeCell ref="H63:U63"/>
    <mergeCell ref="B66:E66"/>
    <mergeCell ref="Z66:AD66"/>
    <mergeCell ref="U66:Y66"/>
    <mergeCell ref="H64:U64"/>
    <mergeCell ref="R57:U57"/>
    <mergeCell ref="F66:J66"/>
    <mergeCell ref="J65:M65"/>
    <mergeCell ref="H62:U62"/>
    <mergeCell ref="H61:U61"/>
    <mergeCell ref="B55:P55"/>
    <mergeCell ref="V53:AS53"/>
    <mergeCell ref="AF60:AR60"/>
    <mergeCell ref="K58:U58"/>
    <mergeCell ref="B57:O57"/>
    <mergeCell ref="R55:U55"/>
    <mergeCell ref="H60:U60"/>
    <mergeCell ref="R53:U54"/>
  </mergeCells>
  <phoneticPr fontId="0" type="noConversion"/>
  <pageMargins left="0.35433070866141736" right="0.15748031496062992" top="0.78740157480314965" bottom="0.78740157480314965" header="0" footer="0"/>
  <pageSetup paperSize="9" scale="78" orientation="portrait" r:id="rId2"/>
  <headerFooter alignWithMargins="0">
    <oddFooter>&amp;CErstmusterprüfbericht / Ind. 02 / 26.11.2024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21</xdr:col>
                    <xdr:colOff>161925</xdr:colOff>
                    <xdr:row>3</xdr:row>
                    <xdr:rowOff>66675</xdr:rowOff>
                  </from>
                  <to>
                    <xdr:col>23</xdr:col>
                    <xdr:colOff>161925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21</xdr:col>
                    <xdr:colOff>161925</xdr:colOff>
                    <xdr:row>4</xdr:row>
                    <xdr:rowOff>142875</xdr:rowOff>
                  </from>
                  <to>
                    <xdr:col>23</xdr:col>
                    <xdr:colOff>123825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21</xdr:col>
                    <xdr:colOff>161925</xdr:colOff>
                    <xdr:row>5</xdr:row>
                    <xdr:rowOff>152400</xdr:rowOff>
                  </from>
                  <to>
                    <xdr:col>23</xdr:col>
                    <xdr:colOff>161925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locked="0" defaultSize="0" autoFill="0" autoLine="0" autoPict="0">
                <anchor moveWithCells="1">
                  <from>
                    <xdr:col>21</xdr:col>
                    <xdr:colOff>161925</xdr:colOff>
                    <xdr:row>6</xdr:row>
                    <xdr:rowOff>123825</xdr:rowOff>
                  </from>
                  <to>
                    <xdr:col>23</xdr:col>
                    <xdr:colOff>161925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locked="0" defaultSize="0" autoFill="0" autoLine="0" autoPict="0">
                <anchor moveWithCells="1">
                  <from>
                    <xdr:col>21</xdr:col>
                    <xdr:colOff>161925</xdr:colOff>
                    <xdr:row>7</xdr:row>
                    <xdr:rowOff>123825</xdr:rowOff>
                  </from>
                  <to>
                    <xdr:col>23</xdr:col>
                    <xdr:colOff>161925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21</xdr:col>
                    <xdr:colOff>161925</xdr:colOff>
                    <xdr:row>8</xdr:row>
                    <xdr:rowOff>114300</xdr:rowOff>
                  </from>
                  <to>
                    <xdr:col>23</xdr:col>
                    <xdr:colOff>161925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21</xdr:col>
                    <xdr:colOff>161925</xdr:colOff>
                    <xdr:row>9</xdr:row>
                    <xdr:rowOff>123825</xdr:rowOff>
                  </from>
                  <to>
                    <xdr:col>23</xdr:col>
                    <xdr:colOff>161925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21</xdr:col>
                    <xdr:colOff>161925</xdr:colOff>
                    <xdr:row>10</xdr:row>
                    <xdr:rowOff>123825</xdr:rowOff>
                  </from>
                  <to>
                    <xdr:col>23</xdr:col>
                    <xdr:colOff>161925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21</xdr:col>
                    <xdr:colOff>161925</xdr:colOff>
                    <xdr:row>11</xdr:row>
                    <xdr:rowOff>123825</xdr:rowOff>
                  </from>
                  <to>
                    <xdr:col>23</xdr:col>
                    <xdr:colOff>161925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21</xdr:col>
                    <xdr:colOff>161925</xdr:colOff>
                    <xdr:row>12</xdr:row>
                    <xdr:rowOff>123825</xdr:rowOff>
                  </from>
                  <to>
                    <xdr:col>23</xdr:col>
                    <xdr:colOff>161925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21</xdr:col>
                    <xdr:colOff>161925</xdr:colOff>
                    <xdr:row>13</xdr:row>
                    <xdr:rowOff>123825</xdr:rowOff>
                  </from>
                  <to>
                    <xdr:col>23</xdr:col>
                    <xdr:colOff>161925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21</xdr:col>
                    <xdr:colOff>161925</xdr:colOff>
                    <xdr:row>14</xdr:row>
                    <xdr:rowOff>123825</xdr:rowOff>
                  </from>
                  <to>
                    <xdr:col>23</xdr:col>
                    <xdr:colOff>161925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21</xdr:col>
                    <xdr:colOff>161925</xdr:colOff>
                    <xdr:row>15</xdr:row>
                    <xdr:rowOff>123825</xdr:rowOff>
                  </from>
                  <to>
                    <xdr:col>23</xdr:col>
                    <xdr:colOff>161925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18</xdr:row>
                    <xdr:rowOff>142875</xdr:rowOff>
                  </from>
                  <to>
                    <xdr:col>2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19</xdr:row>
                    <xdr:rowOff>142875</xdr:rowOff>
                  </from>
                  <to>
                    <xdr:col>2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20</xdr:row>
                    <xdr:rowOff>133350</xdr:rowOff>
                  </from>
                  <to>
                    <xdr:col>2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21</xdr:row>
                    <xdr:rowOff>133350</xdr:rowOff>
                  </from>
                  <to>
                    <xdr:col>2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22</xdr:row>
                    <xdr:rowOff>133350</xdr:rowOff>
                  </from>
                  <to>
                    <xdr:col>2</xdr:col>
                    <xdr:colOff>114300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23</xdr:row>
                    <xdr:rowOff>123825</xdr:rowOff>
                  </from>
                  <to>
                    <xdr:col>16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18</xdr:row>
                    <xdr:rowOff>133350</xdr:rowOff>
                  </from>
                  <to>
                    <xdr:col>16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19</xdr:row>
                    <xdr:rowOff>142875</xdr:rowOff>
                  </from>
                  <to>
                    <xdr:col>16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20</xdr:row>
                    <xdr:rowOff>133350</xdr:rowOff>
                  </from>
                  <to>
                    <xdr:col>16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21</xdr:row>
                    <xdr:rowOff>133350</xdr:rowOff>
                  </from>
                  <to>
                    <xdr:col>16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22</xdr:row>
                    <xdr:rowOff>133350</xdr:rowOff>
                  </from>
                  <to>
                    <xdr:col>16</xdr:col>
                    <xdr:colOff>104775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19</xdr:row>
                    <xdr:rowOff>142875</xdr:rowOff>
                  </from>
                  <to>
                    <xdr:col>31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20</xdr:row>
                    <xdr:rowOff>114300</xdr:rowOff>
                  </from>
                  <to>
                    <xdr:col>31</xdr:col>
                    <xdr:colOff>152400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21</xdr:row>
                    <xdr:rowOff>114300</xdr:rowOff>
                  </from>
                  <to>
                    <xdr:col>31</xdr:col>
                    <xdr:colOff>152400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22</xdr:row>
                    <xdr:rowOff>133350</xdr:rowOff>
                  </from>
                  <to>
                    <xdr:col>31</xdr:col>
                    <xdr:colOff>152400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18</xdr:row>
                    <xdr:rowOff>142875</xdr:rowOff>
                  </from>
                  <to>
                    <xdr:col>31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 sizeWithCells="1">
                  <from>
                    <xdr:col>18</xdr:col>
                    <xdr:colOff>85725</xdr:colOff>
                    <xdr:row>53</xdr:row>
                    <xdr:rowOff>133350</xdr:rowOff>
                  </from>
                  <to>
                    <xdr:col>20</xdr:col>
                    <xdr:colOff>85725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 sizeWithCells="1">
                  <from>
                    <xdr:col>18</xdr:col>
                    <xdr:colOff>85725</xdr:colOff>
                    <xdr:row>54</xdr:row>
                    <xdr:rowOff>123825</xdr:rowOff>
                  </from>
                  <to>
                    <xdr:col>20</xdr:col>
                    <xdr:colOff>85725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 sizeWithCells="1">
                  <from>
                    <xdr:col>18</xdr:col>
                    <xdr:colOff>85725</xdr:colOff>
                    <xdr:row>55</xdr:row>
                    <xdr:rowOff>123825</xdr:rowOff>
                  </from>
                  <to>
                    <xdr:col>20</xdr:col>
                    <xdr:colOff>85725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53</xdr:row>
                    <xdr:rowOff>123825</xdr:rowOff>
                  </from>
                  <to>
                    <xdr:col>32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53</xdr:row>
                    <xdr:rowOff>123825</xdr:rowOff>
                  </from>
                  <to>
                    <xdr:col>33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53</xdr:row>
                    <xdr:rowOff>123825</xdr:rowOff>
                  </from>
                  <to>
                    <xdr:col>34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54</xdr:row>
                    <xdr:rowOff>171450</xdr:rowOff>
                  </from>
                  <to>
                    <xdr:col>27</xdr:col>
                    <xdr:colOff>114300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55</xdr:row>
                    <xdr:rowOff>171450</xdr:rowOff>
                  </from>
                  <to>
                    <xdr:col>27</xdr:col>
                    <xdr:colOff>114300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54</xdr:row>
                    <xdr:rowOff>123825</xdr:rowOff>
                  </from>
                  <to>
                    <xdr:col>32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 sizeWithCells="1">
                  <from>
                    <xdr:col>33</xdr:col>
                    <xdr:colOff>152400</xdr:colOff>
                    <xdr:row>53</xdr:row>
                    <xdr:rowOff>123825</xdr:rowOff>
                  </from>
                  <to>
                    <xdr:col>35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 sizeWithCells="1">
                  <from>
                    <xdr:col>34</xdr:col>
                    <xdr:colOff>152400</xdr:colOff>
                    <xdr:row>53</xdr:row>
                    <xdr:rowOff>123825</xdr:rowOff>
                  </from>
                  <to>
                    <xdr:col>36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 sizeWithCells="1">
                  <from>
                    <xdr:col>36</xdr:col>
                    <xdr:colOff>152400</xdr:colOff>
                    <xdr:row>53</xdr:row>
                    <xdr:rowOff>123825</xdr:rowOff>
                  </from>
                  <to>
                    <xdr:col>38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54</xdr:row>
                    <xdr:rowOff>123825</xdr:rowOff>
                  </from>
                  <to>
                    <xdr:col>33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55</xdr:row>
                    <xdr:rowOff>123825</xdr:rowOff>
                  </from>
                  <to>
                    <xdr:col>32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55</xdr:row>
                    <xdr:rowOff>123825</xdr:rowOff>
                  </from>
                  <to>
                    <xdr:col>33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54</xdr:row>
                    <xdr:rowOff>123825</xdr:rowOff>
                  </from>
                  <to>
                    <xdr:col>34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Check Box 49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55</xdr:row>
                    <xdr:rowOff>123825</xdr:rowOff>
                  </from>
                  <to>
                    <xdr:col>34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Check Box 50">
              <controlPr defaultSize="0" autoFill="0" autoLine="0" autoPict="0">
                <anchor moveWithCells="1" sizeWithCells="1">
                  <from>
                    <xdr:col>33</xdr:col>
                    <xdr:colOff>152400</xdr:colOff>
                    <xdr:row>54</xdr:row>
                    <xdr:rowOff>123825</xdr:rowOff>
                  </from>
                  <to>
                    <xdr:col>35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Check Box 51">
              <controlPr defaultSize="0" autoFill="0" autoLine="0" autoPict="0">
                <anchor moveWithCells="1" sizeWithCells="1">
                  <from>
                    <xdr:col>33</xdr:col>
                    <xdr:colOff>152400</xdr:colOff>
                    <xdr:row>55</xdr:row>
                    <xdr:rowOff>123825</xdr:rowOff>
                  </from>
                  <to>
                    <xdr:col>35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3" name="Check Box 52">
              <controlPr defaultSize="0" autoFill="0" autoLine="0" autoPict="0">
                <anchor moveWithCells="1" sizeWithCells="1">
                  <from>
                    <xdr:col>34</xdr:col>
                    <xdr:colOff>152400</xdr:colOff>
                    <xdr:row>55</xdr:row>
                    <xdr:rowOff>123825</xdr:rowOff>
                  </from>
                  <to>
                    <xdr:col>36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>
                <anchor moveWithCells="1" sizeWithCells="1">
                  <from>
                    <xdr:col>34</xdr:col>
                    <xdr:colOff>152400</xdr:colOff>
                    <xdr:row>54</xdr:row>
                    <xdr:rowOff>123825</xdr:rowOff>
                  </from>
                  <to>
                    <xdr:col>36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5" name="Check Box 54">
              <controlPr defaultSize="0" autoFill="0" autoLine="0" autoPict="0">
                <anchor moveWithCells="1" sizeWithCells="1">
                  <from>
                    <xdr:col>35</xdr:col>
                    <xdr:colOff>152400</xdr:colOff>
                    <xdr:row>55</xdr:row>
                    <xdr:rowOff>123825</xdr:rowOff>
                  </from>
                  <to>
                    <xdr:col>37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6" name="Check Box 55">
              <controlPr defaultSize="0" autoFill="0" autoLine="0" autoPict="0">
                <anchor moveWithCells="1" sizeWithCells="1">
                  <from>
                    <xdr:col>35</xdr:col>
                    <xdr:colOff>152400</xdr:colOff>
                    <xdr:row>54</xdr:row>
                    <xdr:rowOff>123825</xdr:rowOff>
                  </from>
                  <to>
                    <xdr:col>37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7" name="Check Box 56">
              <controlPr defaultSize="0" autoFill="0" autoLine="0" autoPict="0">
                <anchor moveWithCells="1" sizeWithCells="1">
                  <from>
                    <xdr:col>36</xdr:col>
                    <xdr:colOff>152400</xdr:colOff>
                    <xdr:row>54</xdr:row>
                    <xdr:rowOff>123825</xdr:rowOff>
                  </from>
                  <to>
                    <xdr:col>38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8" name="Check Box 57">
              <controlPr defaultSize="0" autoFill="0" autoLine="0" autoPict="0">
                <anchor moveWithCells="1" sizeWithCells="1">
                  <from>
                    <xdr:col>36</xdr:col>
                    <xdr:colOff>152400</xdr:colOff>
                    <xdr:row>55</xdr:row>
                    <xdr:rowOff>123825</xdr:rowOff>
                  </from>
                  <to>
                    <xdr:col>38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9" name="Check Box 58">
              <controlPr defaultSize="0" autoFill="0" autoLine="0" autoPict="0">
                <anchor moveWithCells="1" sizeWithCells="1">
                  <from>
                    <xdr:col>37</xdr:col>
                    <xdr:colOff>152400</xdr:colOff>
                    <xdr:row>55</xdr:row>
                    <xdr:rowOff>123825</xdr:rowOff>
                  </from>
                  <to>
                    <xdr:col>39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0" name="Check Box 59">
              <controlPr defaultSize="0" autoFill="0" autoLine="0" autoPict="0">
                <anchor moveWithCells="1" sizeWithCells="1">
                  <from>
                    <xdr:col>38</xdr:col>
                    <xdr:colOff>152400</xdr:colOff>
                    <xdr:row>55</xdr:row>
                    <xdr:rowOff>123825</xdr:rowOff>
                  </from>
                  <to>
                    <xdr:col>40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1" name="Check Box 60">
              <controlPr defaultSize="0" autoFill="0" autoLine="0" autoPict="0">
                <anchor moveWithCells="1" sizeWithCells="1">
                  <from>
                    <xdr:col>39</xdr:col>
                    <xdr:colOff>152400</xdr:colOff>
                    <xdr:row>55</xdr:row>
                    <xdr:rowOff>123825</xdr:rowOff>
                  </from>
                  <to>
                    <xdr:col>41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2" name="Check Box 61">
              <controlPr defaultSize="0" autoFill="0" autoLine="0" autoPict="0">
                <anchor moveWithCells="1" sizeWithCells="1">
                  <from>
                    <xdr:col>37</xdr:col>
                    <xdr:colOff>152400</xdr:colOff>
                    <xdr:row>54</xdr:row>
                    <xdr:rowOff>123825</xdr:rowOff>
                  </from>
                  <to>
                    <xdr:col>39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3" name="Check Box 62">
              <controlPr defaultSize="0" autoFill="0" autoLine="0" autoPict="0">
                <anchor moveWithCells="1" sizeWithCells="1">
                  <from>
                    <xdr:col>40</xdr:col>
                    <xdr:colOff>152400</xdr:colOff>
                    <xdr:row>55</xdr:row>
                    <xdr:rowOff>123825</xdr:rowOff>
                  </from>
                  <to>
                    <xdr:col>42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4" name="Check Box 63">
              <controlPr defaultSize="0" autoFill="0" autoLine="0" autoPict="0">
                <anchor moveWithCells="1" sizeWithCells="1">
                  <from>
                    <xdr:col>41</xdr:col>
                    <xdr:colOff>152400</xdr:colOff>
                    <xdr:row>55</xdr:row>
                    <xdr:rowOff>123825</xdr:rowOff>
                  </from>
                  <to>
                    <xdr:col>43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5" name="Check Box 64">
              <controlPr defaultSize="0" autoFill="0" autoLine="0" autoPict="0">
                <anchor moveWithCells="1" sizeWithCells="1">
                  <from>
                    <xdr:col>38</xdr:col>
                    <xdr:colOff>152400</xdr:colOff>
                    <xdr:row>54</xdr:row>
                    <xdr:rowOff>123825</xdr:rowOff>
                  </from>
                  <to>
                    <xdr:col>40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6" name="Check Box 65">
              <controlPr defaultSize="0" autoFill="0" autoLine="0" autoPict="0">
                <anchor moveWithCells="1" sizeWithCells="1">
                  <from>
                    <xdr:col>39</xdr:col>
                    <xdr:colOff>152400</xdr:colOff>
                    <xdr:row>54</xdr:row>
                    <xdr:rowOff>123825</xdr:rowOff>
                  </from>
                  <to>
                    <xdr:col>41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7" name="Check Box 66">
              <controlPr defaultSize="0" autoFill="0" autoLine="0" autoPict="0">
                <anchor moveWithCells="1" sizeWithCells="1">
                  <from>
                    <xdr:col>37</xdr:col>
                    <xdr:colOff>152400</xdr:colOff>
                    <xdr:row>53</xdr:row>
                    <xdr:rowOff>123825</xdr:rowOff>
                  </from>
                  <to>
                    <xdr:col>39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8" name="Check Box 68">
              <controlPr defaultSize="0" autoFill="0" autoLine="0" autoPict="0">
                <anchor moveWithCells="1" sizeWithCells="1">
                  <from>
                    <xdr:col>38</xdr:col>
                    <xdr:colOff>152400</xdr:colOff>
                    <xdr:row>53</xdr:row>
                    <xdr:rowOff>123825</xdr:rowOff>
                  </from>
                  <to>
                    <xdr:col>40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9" name="Check Box 70">
              <controlPr defaultSize="0" autoFill="0" autoLine="0" autoPict="0">
                <anchor moveWithCells="1" sizeWithCells="1">
                  <from>
                    <xdr:col>39</xdr:col>
                    <xdr:colOff>152400</xdr:colOff>
                    <xdr:row>53</xdr:row>
                    <xdr:rowOff>123825</xdr:rowOff>
                  </from>
                  <to>
                    <xdr:col>41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 sizeWithCells="1">
                  <from>
                    <xdr:col>40</xdr:col>
                    <xdr:colOff>152400</xdr:colOff>
                    <xdr:row>53</xdr:row>
                    <xdr:rowOff>123825</xdr:rowOff>
                  </from>
                  <to>
                    <xdr:col>42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 sizeWithCells="1">
                  <from>
                    <xdr:col>41</xdr:col>
                    <xdr:colOff>152400</xdr:colOff>
                    <xdr:row>53</xdr:row>
                    <xdr:rowOff>123825</xdr:rowOff>
                  </from>
                  <to>
                    <xdr:col>43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2" name="Group Box 87">
              <controlPr defaultSize="0" autoFill="0" autoPict="0">
                <anchor moveWithCells="1">
                  <from>
                    <xdr:col>37</xdr:col>
                    <xdr:colOff>161925</xdr:colOff>
                    <xdr:row>4</xdr:row>
                    <xdr:rowOff>47625</xdr:rowOff>
                  </from>
                  <to>
                    <xdr:col>44</xdr:col>
                    <xdr:colOff>104775</xdr:colOff>
                    <xdr:row>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3" name="Option Button 88">
              <controlPr defaultSize="0" autoFill="0" autoLine="0" autoPict="0">
                <anchor moveWithCells="1">
                  <from>
                    <xdr:col>38</xdr:col>
                    <xdr:colOff>85725</xdr:colOff>
                    <xdr:row>4</xdr:row>
                    <xdr:rowOff>161925</xdr:rowOff>
                  </from>
                  <to>
                    <xdr:col>43</xdr:col>
                    <xdr:colOff>152400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4" name="Option Button 89">
              <controlPr defaultSize="0" autoFill="0" autoLine="0" autoPict="0">
                <anchor moveWithCells="1">
                  <from>
                    <xdr:col>38</xdr:col>
                    <xdr:colOff>85725</xdr:colOff>
                    <xdr:row>6</xdr:row>
                    <xdr:rowOff>19050</xdr:rowOff>
                  </from>
                  <to>
                    <xdr:col>43</xdr:col>
                    <xdr:colOff>123825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5" name="Check Box 90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23</xdr:row>
                    <xdr:rowOff>133350</xdr:rowOff>
                  </from>
                  <to>
                    <xdr:col>2</xdr:col>
                    <xdr:colOff>114300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6" name="Check Box 92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24</xdr:row>
                    <xdr:rowOff>133350</xdr:rowOff>
                  </from>
                  <to>
                    <xdr:col>16</xdr:col>
                    <xdr:colOff>104775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7" name="Check Box 93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25</xdr:row>
                    <xdr:rowOff>123825</xdr:rowOff>
                  </from>
                  <to>
                    <xdr:col>16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8" name="Check Box 95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25</xdr:row>
                    <xdr:rowOff>123825</xdr:rowOff>
                  </from>
                  <to>
                    <xdr:col>2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9" name="Check Box 96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24</xdr:row>
                    <xdr:rowOff>133350</xdr:rowOff>
                  </from>
                  <to>
                    <xdr:col>2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0" name="Check Box 97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23</xdr:row>
                    <xdr:rowOff>133350</xdr:rowOff>
                  </from>
                  <to>
                    <xdr:col>31</xdr:col>
                    <xdr:colOff>152400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1" name="Check Box 98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24</xdr:row>
                    <xdr:rowOff>133350</xdr:rowOff>
                  </from>
                  <to>
                    <xdr:col>31</xdr:col>
                    <xdr:colOff>152400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2" name="Check Box 99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25</xdr:row>
                    <xdr:rowOff>133350</xdr:rowOff>
                  </from>
                  <to>
                    <xdr:col>31</xdr:col>
                    <xdr:colOff>152400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3" name="Check Box 104">
              <controlPr defaultSize="0" autoFill="0" autoLine="0" autoPict="0">
                <anchor moveWithCells="1" sizeWithCells="1">
                  <from>
                    <xdr:col>23</xdr:col>
                    <xdr:colOff>152400</xdr:colOff>
                    <xdr:row>54</xdr:row>
                    <xdr:rowOff>180975</xdr:rowOff>
                  </from>
                  <to>
                    <xdr:col>25</xdr:col>
                    <xdr:colOff>114300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4" name="Check Box 105">
              <controlPr defaultSize="0" autoFill="0" autoLine="0" autoPict="0">
                <anchor moveWithCells="1" sizeWithCells="1">
                  <from>
                    <xdr:col>23</xdr:col>
                    <xdr:colOff>152400</xdr:colOff>
                    <xdr:row>55</xdr:row>
                    <xdr:rowOff>171450</xdr:rowOff>
                  </from>
                  <to>
                    <xdr:col>25</xdr:col>
                    <xdr:colOff>114300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5" name="Check Box 107">
              <controlPr defaultSize="0" autoFill="0" autoLine="0" autoPict="0">
                <anchor moveWithCells="1" sizeWithCells="1">
                  <from>
                    <xdr:col>24</xdr:col>
                    <xdr:colOff>152400</xdr:colOff>
                    <xdr:row>54</xdr:row>
                    <xdr:rowOff>180975</xdr:rowOff>
                  </from>
                  <to>
                    <xdr:col>26</xdr:col>
                    <xdr:colOff>114300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6" name="Check Box 108">
              <controlPr defaultSize="0" autoFill="0" autoLine="0" autoPict="0">
                <anchor moveWithCells="1" sizeWithCells="1">
                  <from>
                    <xdr:col>24</xdr:col>
                    <xdr:colOff>152400</xdr:colOff>
                    <xdr:row>55</xdr:row>
                    <xdr:rowOff>171450</xdr:rowOff>
                  </from>
                  <to>
                    <xdr:col>26</xdr:col>
                    <xdr:colOff>114300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7" name="Check Box 110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54</xdr:row>
                    <xdr:rowOff>171450</xdr:rowOff>
                  </from>
                  <to>
                    <xdr:col>27</xdr:col>
                    <xdr:colOff>114300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8" name="Check Box 111">
              <controlPr defaultSize="0" autoFill="0" autoLine="0" autoPict="0">
                <anchor moveWithCells="1" sizeWithCells="1">
                  <from>
                    <xdr:col>26</xdr:col>
                    <xdr:colOff>152400</xdr:colOff>
                    <xdr:row>55</xdr:row>
                    <xdr:rowOff>171450</xdr:rowOff>
                  </from>
                  <to>
                    <xdr:col>28</xdr:col>
                    <xdr:colOff>114300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9" name="Check Box 114">
              <controlPr defaultSize="0" autoFill="0" autoLine="0" autoPict="0">
                <anchor moveWithCells="1" sizeWithCells="1">
                  <from>
                    <xdr:col>27</xdr:col>
                    <xdr:colOff>152400</xdr:colOff>
                    <xdr:row>55</xdr:row>
                    <xdr:rowOff>171450</xdr:rowOff>
                  </from>
                  <to>
                    <xdr:col>29</xdr:col>
                    <xdr:colOff>114300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0" name="Check Box 115">
              <controlPr defaultSize="0" autoFill="0" autoLine="0" autoPict="0">
                <anchor moveWithCells="1" sizeWithCells="1">
                  <from>
                    <xdr:col>30</xdr:col>
                    <xdr:colOff>152400</xdr:colOff>
                    <xdr:row>53</xdr:row>
                    <xdr:rowOff>171450</xdr:rowOff>
                  </from>
                  <to>
                    <xdr:col>32</xdr:col>
                    <xdr:colOff>114300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1" name="Check Box 116">
              <controlPr defaultSize="0" autoFill="0" autoLine="0" autoPict="0">
                <anchor moveWithCells="1" sizeWithCells="1">
                  <from>
                    <xdr:col>30</xdr:col>
                    <xdr:colOff>152400</xdr:colOff>
                    <xdr:row>54</xdr:row>
                    <xdr:rowOff>180975</xdr:rowOff>
                  </from>
                  <to>
                    <xdr:col>32</xdr:col>
                    <xdr:colOff>114300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2" name="Check Box 117">
              <controlPr defaultSize="0" autoFill="0" autoLine="0" autoPict="0">
                <anchor moveWithCells="1" sizeWithCells="1">
                  <from>
                    <xdr:col>30</xdr:col>
                    <xdr:colOff>152400</xdr:colOff>
                    <xdr:row>55</xdr:row>
                    <xdr:rowOff>180975</xdr:rowOff>
                  </from>
                  <to>
                    <xdr:col>32</xdr:col>
                    <xdr:colOff>114300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3" name="Check Box 118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53</xdr:row>
                    <xdr:rowOff>171450</xdr:rowOff>
                  </from>
                  <to>
                    <xdr:col>33</xdr:col>
                    <xdr:colOff>114300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4" name="Check Box 119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54</xdr:row>
                    <xdr:rowOff>180975</xdr:rowOff>
                  </from>
                  <to>
                    <xdr:col>33</xdr:col>
                    <xdr:colOff>114300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5" name="Check Box 120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55</xdr:row>
                    <xdr:rowOff>180975</xdr:rowOff>
                  </from>
                  <to>
                    <xdr:col>33</xdr:col>
                    <xdr:colOff>114300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6" name="Check Box 121">
              <controlPr defaultSize="0" autoFill="0" autoLine="0" autoPict="0">
                <anchor moveWithCells="1" sizeWithCells="1">
                  <from>
                    <xdr:col>29</xdr:col>
                    <xdr:colOff>142875</xdr:colOff>
                    <xdr:row>12</xdr:row>
                    <xdr:rowOff>123825</xdr:rowOff>
                  </from>
                  <to>
                    <xdr:col>31</xdr:col>
                    <xdr:colOff>142875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7" name="Check Box 122">
              <controlPr defaultSize="0" autoFill="0" autoLine="0" autoPict="0">
                <anchor moveWithCells="1" sizeWithCells="1">
                  <from>
                    <xdr:col>35</xdr:col>
                    <xdr:colOff>171450</xdr:colOff>
                    <xdr:row>53</xdr:row>
                    <xdr:rowOff>171450</xdr:rowOff>
                  </from>
                  <to>
                    <xdr:col>37</xdr:col>
                    <xdr:colOff>133350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8" name="Check Box 123">
              <controlPr defaultSize="0" autoFill="0" autoLine="0" autoPict="0">
                <anchor moveWithCells="1" sizeWithCells="1">
                  <from>
                    <xdr:col>44</xdr:col>
                    <xdr:colOff>28575</xdr:colOff>
                    <xdr:row>53</xdr:row>
                    <xdr:rowOff>123825</xdr:rowOff>
                  </from>
                  <to>
                    <xdr:col>44</xdr:col>
                    <xdr:colOff>390525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9" name="Check Box 124">
              <controlPr defaultSize="0" autoFill="0" autoLine="0" autoPict="0">
                <anchor moveWithCells="1" sizeWithCells="1">
                  <from>
                    <xdr:col>44</xdr:col>
                    <xdr:colOff>28575</xdr:colOff>
                    <xdr:row>54</xdr:row>
                    <xdr:rowOff>133350</xdr:rowOff>
                  </from>
                  <to>
                    <xdr:col>44</xdr:col>
                    <xdr:colOff>390525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0" name="Check Box 125">
              <controlPr defaultSize="0" autoFill="0" autoLine="0" autoPict="0">
                <anchor moveWithCells="1" sizeWithCells="1">
                  <from>
                    <xdr:col>44</xdr:col>
                    <xdr:colOff>28575</xdr:colOff>
                    <xdr:row>55</xdr:row>
                    <xdr:rowOff>123825</xdr:rowOff>
                  </from>
                  <to>
                    <xdr:col>44</xdr:col>
                    <xdr:colOff>390525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1" name="Check Box 126">
              <controlPr defaultSize="0" autoFill="0" autoLine="0" autoPict="0">
                <anchor moveWithCells="1" sizeWithCells="1">
                  <from>
                    <xdr:col>42</xdr:col>
                    <xdr:colOff>161925</xdr:colOff>
                    <xdr:row>53</xdr:row>
                    <xdr:rowOff>123825</xdr:rowOff>
                  </from>
                  <to>
                    <xdr:col>44</xdr:col>
                    <xdr:colOff>161925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2" name="Check Box 127">
              <controlPr defaultSize="0" autoFill="0" autoLine="0" autoPict="0">
                <anchor moveWithCells="1" sizeWithCells="1">
                  <from>
                    <xdr:col>42</xdr:col>
                    <xdr:colOff>171450</xdr:colOff>
                    <xdr:row>54</xdr:row>
                    <xdr:rowOff>114300</xdr:rowOff>
                  </from>
                  <to>
                    <xdr:col>44</xdr:col>
                    <xdr:colOff>171450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3" name="Check Box 128">
              <controlPr defaultSize="0" autoFill="0" autoLine="0" autoPict="0">
                <anchor moveWithCells="1" sizeWithCells="1">
                  <from>
                    <xdr:col>42</xdr:col>
                    <xdr:colOff>161925</xdr:colOff>
                    <xdr:row>55</xdr:row>
                    <xdr:rowOff>123825</xdr:rowOff>
                  </from>
                  <to>
                    <xdr:col>44</xdr:col>
                    <xdr:colOff>161925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4" name="Check Box 129">
              <controlPr defaultSize="0" autoFill="0" autoLine="0" autoPict="0">
                <anchor moveWithCells="1" sizeWithCells="1">
                  <from>
                    <xdr:col>41</xdr:col>
                    <xdr:colOff>161925</xdr:colOff>
                    <xdr:row>54</xdr:row>
                    <xdr:rowOff>114300</xdr:rowOff>
                  </from>
                  <to>
                    <xdr:col>43</xdr:col>
                    <xdr:colOff>161925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5" name="Check Box 130">
              <controlPr defaultSize="0" autoFill="0" autoLine="0" autoPict="0">
                <anchor moveWithCells="1" sizeWithCells="1">
                  <from>
                    <xdr:col>40</xdr:col>
                    <xdr:colOff>161925</xdr:colOff>
                    <xdr:row>54</xdr:row>
                    <xdr:rowOff>114300</xdr:rowOff>
                  </from>
                  <to>
                    <xdr:col>42</xdr:col>
                    <xdr:colOff>161925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6" name="Check Box 131">
              <controlPr defaultSize="0" autoFill="0" autoLine="0" autoPict="0">
                <anchor moveWithCells="1" sizeWithCells="1">
                  <from>
                    <xdr:col>27</xdr:col>
                    <xdr:colOff>152400</xdr:colOff>
                    <xdr:row>53</xdr:row>
                    <xdr:rowOff>123825</xdr:rowOff>
                  </from>
                  <to>
                    <xdr:col>29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7" name="Check Box 132">
              <controlPr defaultSize="0" autoFill="0" autoLine="0" autoPict="0">
                <anchor moveWithCells="1" sizeWithCells="1">
                  <from>
                    <xdr:col>23</xdr:col>
                    <xdr:colOff>161925</xdr:colOff>
                    <xdr:row>53</xdr:row>
                    <xdr:rowOff>123825</xdr:rowOff>
                  </from>
                  <to>
                    <xdr:col>25</xdr:col>
                    <xdr:colOff>161925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8" name="Check Box 133">
              <controlPr defaultSize="0" autoFill="0" autoLine="0" autoPict="0">
                <anchor moveWithCells="1" sizeWithCells="1">
                  <from>
                    <xdr:col>27</xdr:col>
                    <xdr:colOff>152400</xdr:colOff>
                    <xdr:row>54</xdr:row>
                    <xdr:rowOff>123825</xdr:rowOff>
                  </from>
                  <to>
                    <xdr:col>29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9" name="Check Box 134">
              <controlPr defaultSize="0" autoFill="0" autoLine="0" autoPict="0">
                <anchor moveWithCells="1" sizeWithCells="1">
                  <from>
                    <xdr:col>26</xdr:col>
                    <xdr:colOff>152400</xdr:colOff>
                    <xdr:row>54</xdr:row>
                    <xdr:rowOff>123825</xdr:rowOff>
                  </from>
                  <to>
                    <xdr:col>29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0" name="Check Box 135">
              <controlPr defaultSize="0" autoFill="0" autoLine="0" autoPict="0">
                <anchor moveWithCells="1" sizeWithCells="1">
                  <from>
                    <xdr:col>22</xdr:col>
                    <xdr:colOff>161925</xdr:colOff>
                    <xdr:row>53</xdr:row>
                    <xdr:rowOff>133350</xdr:rowOff>
                  </from>
                  <to>
                    <xdr:col>24</xdr:col>
                    <xdr:colOff>161925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1" name="Check Box 136">
              <controlPr defaultSize="0" autoFill="0" autoLine="0" autoPict="0">
                <anchor moveWithCells="1" sizeWithCells="1">
                  <from>
                    <xdr:col>24</xdr:col>
                    <xdr:colOff>161925</xdr:colOff>
                    <xdr:row>53</xdr:row>
                    <xdr:rowOff>133350</xdr:rowOff>
                  </from>
                  <to>
                    <xdr:col>26</xdr:col>
                    <xdr:colOff>161925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2" name="Check Box 137">
              <controlPr defaultSize="0" autoFill="0" autoLine="0" autoPict="0">
                <anchor moveWithCells="1" sizeWithCells="1">
                  <from>
                    <xdr:col>22</xdr:col>
                    <xdr:colOff>161925</xdr:colOff>
                    <xdr:row>54</xdr:row>
                    <xdr:rowOff>123825</xdr:rowOff>
                  </from>
                  <to>
                    <xdr:col>24</xdr:col>
                    <xdr:colOff>161925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3" name="Check Box 138">
              <controlPr defaultSize="0" autoFill="0" autoLine="0" autoPict="0">
                <anchor moveWithCells="1" sizeWithCells="1">
                  <from>
                    <xdr:col>25</xdr:col>
                    <xdr:colOff>161925</xdr:colOff>
                    <xdr:row>53</xdr:row>
                    <xdr:rowOff>133350</xdr:rowOff>
                  </from>
                  <to>
                    <xdr:col>27</xdr:col>
                    <xdr:colOff>161925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4" name="Check Box 139">
              <controlPr defaultSize="0" autoFill="0" autoLine="0" autoPict="0">
                <anchor moveWithCells="1" sizeWithCells="1">
                  <from>
                    <xdr:col>26</xdr:col>
                    <xdr:colOff>152400</xdr:colOff>
                    <xdr:row>53</xdr:row>
                    <xdr:rowOff>133350</xdr:rowOff>
                  </from>
                  <to>
                    <xdr:col>28</xdr:col>
                    <xdr:colOff>152400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5" name="Check Box 140">
              <controlPr defaultSize="0" autoFill="0" autoLine="0" autoPict="0">
                <anchor moveWithCells="1">
                  <from>
                    <xdr:col>21</xdr:col>
                    <xdr:colOff>161925</xdr:colOff>
                    <xdr:row>53</xdr:row>
                    <xdr:rowOff>133350</xdr:rowOff>
                  </from>
                  <to>
                    <xdr:col>23</xdr:col>
                    <xdr:colOff>161925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6" name="Check Box 141">
              <controlPr defaultSize="0" autoFill="0" autoLine="0" autoPict="0">
                <anchor moveWithCells="1" sizeWithCells="1">
                  <from>
                    <xdr:col>21</xdr:col>
                    <xdr:colOff>161925</xdr:colOff>
                    <xdr:row>54</xdr:row>
                    <xdr:rowOff>123825</xdr:rowOff>
                  </from>
                  <to>
                    <xdr:col>23</xdr:col>
                    <xdr:colOff>161925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7" name="Check Box 142">
              <controlPr defaultSize="0" autoFill="0" autoLine="0" autoPict="0">
                <anchor moveWithCells="1" sizeWithCells="1">
                  <from>
                    <xdr:col>21</xdr:col>
                    <xdr:colOff>161925</xdr:colOff>
                    <xdr:row>55</xdr:row>
                    <xdr:rowOff>171450</xdr:rowOff>
                  </from>
                  <to>
                    <xdr:col>23</xdr:col>
                    <xdr:colOff>161925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8" name="Check Box 143">
              <controlPr defaultSize="0" autoFill="0" autoLine="0" autoPict="0">
                <anchor moveWithCells="1" sizeWithCells="1">
                  <from>
                    <xdr:col>22</xdr:col>
                    <xdr:colOff>161925</xdr:colOff>
                    <xdr:row>55</xdr:row>
                    <xdr:rowOff>123825</xdr:rowOff>
                  </from>
                  <to>
                    <xdr:col>24</xdr:col>
                    <xdr:colOff>161925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9" name="Check Box 146">
              <controlPr defaultSize="0" autoFill="0" autoLine="0" autoPict="0">
                <anchor moveWithCells="1" sizeWithCells="1">
                  <from>
                    <xdr:col>42</xdr:col>
                    <xdr:colOff>161925</xdr:colOff>
                    <xdr:row>55</xdr:row>
                    <xdr:rowOff>123825</xdr:rowOff>
                  </from>
                  <to>
                    <xdr:col>44</xdr:col>
                    <xdr:colOff>161925</xdr:colOff>
                    <xdr:row>57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>
    <pageSetUpPr fitToPage="1"/>
  </sheetPr>
  <dimension ref="A1:AM169"/>
  <sheetViews>
    <sheetView zoomScaleNormal="100" workbookViewId="0">
      <selection activeCell="C13" sqref="C13:S13"/>
    </sheetView>
  </sheetViews>
  <sheetFormatPr baseColWidth="10" defaultRowHeight="12.75"/>
  <cols>
    <col min="1" max="1" width="0.28515625" customWidth="1"/>
    <col min="2" max="17" width="2.5703125" customWidth="1"/>
    <col min="18" max="18" width="1.5703125" customWidth="1"/>
    <col min="19" max="19" width="2.5703125" hidden="1" customWidth="1"/>
    <col min="20" max="20" width="0.42578125" customWidth="1"/>
    <col min="21" max="24" width="2.5703125" customWidth="1"/>
    <col min="25" max="25" width="1.42578125" customWidth="1"/>
    <col min="26" max="27" width="2.5703125" customWidth="1"/>
    <col min="28" max="28" width="1.42578125" customWidth="1"/>
    <col min="29" max="30" width="2.5703125" customWidth="1"/>
    <col min="31" max="31" width="1.28515625" customWidth="1"/>
    <col min="32" max="33" width="2.5703125" customWidth="1"/>
    <col min="34" max="34" width="0.5703125" customWidth="1"/>
    <col min="35" max="35" width="2.5703125" customWidth="1"/>
    <col min="36" max="36" width="3.7109375" customWidth="1"/>
    <col min="37" max="37" width="2.5703125" customWidth="1"/>
    <col min="38" max="38" width="5.140625" customWidth="1"/>
    <col min="39" max="16384" width="11.42578125" style="26"/>
  </cols>
  <sheetData>
    <row r="1" spans="1:39" ht="12.95" customHeight="1">
      <c r="A1" s="9"/>
      <c r="B1" s="11" t="str">
        <f>IF('Cover Sheet - Deckblatt'!AS1=1,"Identification No. Supplier:","Lieferant Nummer:")</f>
        <v>Identification No. Supplier:</v>
      </c>
      <c r="C1" s="89"/>
      <c r="D1" s="89"/>
      <c r="E1" s="89"/>
      <c r="F1" s="89"/>
      <c r="G1" s="89"/>
      <c r="H1" s="317" t="str">
        <f>IF('Cover Sheet - Deckblatt'!P29="","",'Cover Sheet - Deckblatt'!P29)</f>
        <v/>
      </c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10"/>
      <c r="T1" s="9"/>
      <c r="U1" s="11" t="str">
        <f>IF('Cover Sheet - Deckblatt'!AS1=1,"Identification No. DND:","DND Nummer:")</f>
        <v>Identification No. DND:</v>
      </c>
      <c r="V1" s="89"/>
      <c r="W1" s="89"/>
      <c r="X1" s="89"/>
      <c r="Y1" s="89"/>
      <c r="Z1" s="317" t="str">
        <f>IF('Cover Sheet - Deckblatt'!AG29="","",'Cover Sheet - Deckblatt'!AG29)</f>
        <v/>
      </c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8"/>
    </row>
    <row r="2" spans="1:39" ht="12.95" customHeight="1">
      <c r="A2" s="9"/>
      <c r="B2" s="11" t="str">
        <f>IF('Cover Sheet - Deckblatt'!AS1=1,"Test Report No.:","Prüfberichtsnummer:")</f>
        <v>Test Report No.:</v>
      </c>
      <c r="C2" s="12"/>
      <c r="D2" s="12"/>
      <c r="E2" s="12"/>
      <c r="F2" s="12"/>
      <c r="G2" s="12"/>
      <c r="H2" s="12"/>
      <c r="I2" s="319" t="str">
        <f>IF('Cover Sheet - Deckblatt'!I30="","",'Cover Sheet - Deckblatt'!I30)</f>
        <v/>
      </c>
      <c r="J2" s="317"/>
      <c r="K2" s="317"/>
      <c r="L2" s="317"/>
      <c r="M2" s="317"/>
      <c r="N2" s="317"/>
      <c r="O2" s="221" t="str">
        <f>IF('Cover Sheet - Deckblatt'!AS1=1,"Revision:","Version:")</f>
        <v>Revision:</v>
      </c>
      <c r="P2" s="221"/>
      <c r="Q2" s="221"/>
      <c r="R2" s="320" t="str">
        <f>IF('Cover Sheet - Deckblatt'!U30="","",'Cover Sheet - Deckblatt'!U30)</f>
        <v/>
      </c>
      <c r="S2" s="321"/>
      <c r="T2" s="9"/>
      <c r="U2" s="11" t="str">
        <f>IF('Cover Sheet - Deckblatt'!AS1=1,"Test Report No.:","Prüfberichtsnummer:")</f>
        <v>Test Report No.:</v>
      </c>
      <c r="V2" s="8"/>
      <c r="W2" s="8"/>
      <c r="X2" s="8"/>
      <c r="Y2" s="8"/>
      <c r="Z2" s="8"/>
      <c r="AA2" s="8"/>
      <c r="AB2" s="319" t="str">
        <f>IF('Cover Sheet - Deckblatt'!AE30="","",'Cover Sheet - Deckblatt'!AE30)</f>
        <v/>
      </c>
      <c r="AC2" s="317"/>
      <c r="AD2" s="317"/>
      <c r="AE2" s="317"/>
      <c r="AF2" s="317"/>
      <c r="AG2" s="317"/>
      <c r="AH2" s="221" t="str">
        <f>IF('Cover Sheet - Deckblatt'!AS1=1,"Revision:","Version:")</f>
        <v>Revision:</v>
      </c>
      <c r="AI2" s="221"/>
      <c r="AJ2" s="221"/>
      <c r="AK2" s="319" t="str">
        <f>IF('Cover Sheet - Deckblatt'!AR30="","",'Cover Sheet - Deckblatt'!AR30)</f>
        <v/>
      </c>
      <c r="AL2" s="322"/>
    </row>
    <row r="3" spans="1:39" s="39" customFormat="1" ht="12.95" customHeight="1">
      <c r="A3" s="14"/>
      <c r="B3" s="15" t="str">
        <f>IF('Cover Sheet - Deckblatt'!AS1=1,"Subject/Drawing/Revision No./ Status/Date:","Artikel-Nr/ Zeichnungsnummer/Änderungs-Nr./ Stand/ Datum:")</f>
        <v>Subject/Drawing/Revision No./ Status/Date:</v>
      </c>
      <c r="C3" s="15"/>
      <c r="D3" s="15"/>
      <c r="E3" s="15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5"/>
      <c r="T3" s="14"/>
      <c r="U3" s="15" t="str">
        <f>IF('Cover Sheet - Deckblatt'!AS1=1,"Subject/Drawing/Revision No./ Status/Date:","Artikel-Nr/ Zeichnungsnummer/Änderungs-Nr./ Stand/ Datum:")</f>
        <v>Subject/Drawing/Revision No./ Status/Date:</v>
      </c>
      <c r="V3" s="15"/>
      <c r="W3" s="15"/>
      <c r="X3" s="15"/>
      <c r="Y3" s="15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7"/>
    </row>
    <row r="4" spans="1:39" s="39" customFormat="1" ht="3" customHeight="1">
      <c r="A4" s="18"/>
      <c r="B4" s="91"/>
      <c r="C4" s="91"/>
      <c r="D4" s="91"/>
      <c r="E4" s="91"/>
      <c r="F4" s="91"/>
      <c r="G4" s="91"/>
      <c r="H4" s="91"/>
      <c r="I4" s="91"/>
      <c r="J4" s="95"/>
      <c r="K4" s="95"/>
      <c r="L4" s="95"/>
      <c r="M4" s="95"/>
      <c r="N4" s="95"/>
      <c r="O4" s="95"/>
      <c r="P4" s="95"/>
      <c r="Q4" s="95"/>
      <c r="R4" s="95"/>
      <c r="S4" s="91"/>
      <c r="T4" s="18"/>
      <c r="U4" s="91"/>
      <c r="V4" s="91"/>
      <c r="W4" s="91"/>
      <c r="X4" s="91"/>
      <c r="Y4" s="91"/>
      <c r="Z4" s="91"/>
      <c r="AA4" s="91"/>
      <c r="AB4" s="91"/>
      <c r="AC4" s="95"/>
      <c r="AD4" s="95"/>
      <c r="AE4" s="95"/>
      <c r="AF4" s="95"/>
      <c r="AG4" s="95"/>
      <c r="AH4" s="95"/>
      <c r="AI4" s="95"/>
      <c r="AJ4" s="95"/>
      <c r="AK4" s="95"/>
      <c r="AL4" s="96"/>
    </row>
    <row r="5" spans="1:39" s="40" customFormat="1" ht="12.95" customHeight="1">
      <c r="A5" s="21"/>
      <c r="B5" s="97" t="str">
        <f>IF('Cover Sheet - Deckblatt'!I31="","",'Cover Sheet - Deckblatt'!I31)</f>
        <v/>
      </c>
      <c r="C5" s="97"/>
      <c r="D5" s="97"/>
      <c r="E5" s="97"/>
      <c r="F5" s="97" t="str">
        <f>IF('Cover Sheet - Deckblatt'!I32="","",'Cover Sheet - Deckblatt'!I32)</f>
        <v/>
      </c>
      <c r="G5" s="97"/>
      <c r="H5" s="97"/>
      <c r="I5" s="97"/>
      <c r="J5" s="97"/>
      <c r="K5" s="97" t="str">
        <f>IF('Cover Sheet - Deckblatt'!I34="","",'Cover Sheet - Deckblatt'!I34)</f>
        <v/>
      </c>
      <c r="L5" s="97"/>
      <c r="M5" s="97"/>
      <c r="N5" s="97"/>
      <c r="O5" s="98" t="str">
        <f>IF('Cover Sheet - Deckblatt'!I33="","",'Cover Sheet - Deckblatt'!I33)</f>
        <v/>
      </c>
      <c r="P5" s="98"/>
      <c r="Q5" s="98"/>
      <c r="R5" s="98"/>
      <c r="S5" s="99"/>
      <c r="T5" s="22"/>
      <c r="U5" s="97"/>
      <c r="V5" s="97"/>
      <c r="W5" s="97"/>
      <c r="X5" s="97"/>
      <c r="Y5" s="97" t="str">
        <f>IF('Cover Sheet - Deckblatt'!AI32="","",'Cover Sheet - Deckblatt'!AI32)</f>
        <v/>
      </c>
      <c r="Z5" s="97"/>
      <c r="AA5" s="97"/>
      <c r="AB5" s="97"/>
      <c r="AC5" s="97"/>
      <c r="AD5" s="97" t="str">
        <f>IF('Cover Sheet - Deckblatt'!AI34="","",'Cover Sheet - Deckblatt'!AI34)</f>
        <v/>
      </c>
      <c r="AE5" s="97"/>
      <c r="AF5" s="97"/>
      <c r="AG5" s="97"/>
      <c r="AH5" s="98" t="str">
        <f>IF('Cover Sheet - Deckblatt'!AI33="","",'Cover Sheet - Deckblatt'!AI33)</f>
        <v/>
      </c>
      <c r="AI5" s="98"/>
      <c r="AJ5" s="98"/>
      <c r="AK5" s="98"/>
      <c r="AL5" s="99"/>
    </row>
    <row r="6" spans="1:39" ht="3" customHeight="1">
      <c r="A6" s="18"/>
      <c r="B6" s="91"/>
      <c r="C6" s="91"/>
      <c r="D6" s="91"/>
      <c r="E6" s="91"/>
      <c r="F6" s="91"/>
      <c r="G6" s="91"/>
      <c r="H6" s="91"/>
      <c r="I6" s="91"/>
      <c r="J6" s="95"/>
      <c r="K6" s="95"/>
      <c r="L6" s="95"/>
      <c r="M6" s="95"/>
      <c r="N6" s="95"/>
      <c r="O6" s="95"/>
      <c r="P6" s="95"/>
      <c r="Q6" s="95"/>
      <c r="R6" s="95"/>
      <c r="S6" s="91"/>
      <c r="T6" s="18"/>
      <c r="U6" s="91"/>
      <c r="V6" s="91"/>
      <c r="W6" s="91"/>
      <c r="X6" s="91"/>
      <c r="Y6" s="91"/>
      <c r="Z6" s="91"/>
      <c r="AA6" s="91"/>
      <c r="AB6" s="91"/>
      <c r="AC6" s="95"/>
      <c r="AD6" s="95"/>
      <c r="AE6" s="95"/>
      <c r="AF6" s="95"/>
      <c r="AG6" s="95"/>
      <c r="AH6" s="95"/>
      <c r="AI6" s="95"/>
      <c r="AJ6" s="95"/>
      <c r="AK6" s="95"/>
      <c r="AL6" s="96"/>
    </row>
    <row r="7" spans="1:39" ht="12.95" customHeight="1">
      <c r="A7" s="18"/>
      <c r="B7" s="19" t="str">
        <f>IF('Cover Sheet - Deckblatt'!AS1=1,"Designation:","Benennung:")</f>
        <v>Designation:</v>
      </c>
      <c r="C7" s="19"/>
      <c r="D7" s="19"/>
      <c r="E7" s="300" t="str">
        <f>IF('Cover Sheet - Deckblatt'!I35="","",'Cover Sheet - Deckblatt'!I35)</f>
        <v/>
      </c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19"/>
      <c r="T7" s="18"/>
      <c r="U7" s="19" t="str">
        <f>IF('Cover Sheet - Deckblatt'!AS1=1,"Designation:","Benennung:")</f>
        <v>Designation:</v>
      </c>
      <c r="V7" s="19"/>
      <c r="W7" s="19"/>
      <c r="X7" s="300" t="str">
        <f>IF('Cover Sheet - Deckblatt'!AI35="","",'Cover Sheet - Deckblatt'!AI35)</f>
        <v/>
      </c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1"/>
    </row>
    <row r="8" spans="1:39" s="39" customFormat="1" ht="3" customHeight="1">
      <c r="A8" s="23"/>
      <c r="B8" s="8"/>
      <c r="C8" s="8"/>
      <c r="D8" s="8"/>
      <c r="E8" s="8"/>
      <c r="F8" s="8"/>
      <c r="G8" s="8"/>
      <c r="H8" s="8"/>
      <c r="I8" s="8"/>
      <c r="J8" s="8"/>
      <c r="K8" s="8"/>
      <c r="L8" s="24"/>
      <c r="M8" s="24"/>
      <c r="N8" s="24"/>
      <c r="O8" s="24"/>
      <c r="P8" s="24"/>
      <c r="Q8" s="24"/>
      <c r="R8" s="24"/>
      <c r="S8" s="8"/>
      <c r="T8" s="23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25"/>
    </row>
    <row r="9" spans="1:39" ht="6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1:39" ht="17.25" customHeight="1">
      <c r="A10" s="302" t="s">
        <v>18</v>
      </c>
      <c r="B10" s="303"/>
      <c r="C10" s="150" t="str">
        <f>IF('Cover Sheet - Deckblatt'!AS1=1,"Requirements","Vorgaben")</f>
        <v>Requirements</v>
      </c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5"/>
      <c r="T10" s="309" t="str">
        <f>IF('Cover Sheet - Deckblatt'!AS1=1,"IST-value supplier","IST - Werte Lieferant")</f>
        <v>IST-value supplier</v>
      </c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1"/>
      <c r="AI10" s="313" t="str">
        <f>IF('Cover Sheet - Deckblatt'!AS1=1,"evaluation","Bewertung")</f>
        <v>evaluation</v>
      </c>
      <c r="AJ10" s="313"/>
      <c r="AK10" s="313"/>
      <c r="AL10" s="313"/>
      <c r="AM10" s="86" t="s">
        <v>89</v>
      </c>
    </row>
    <row r="11" spans="1:39" ht="3" customHeight="1">
      <c r="A11" s="37"/>
      <c r="B11" s="26"/>
      <c r="C11" s="306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8"/>
      <c r="T11" s="312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1"/>
      <c r="AI11" s="314"/>
      <c r="AJ11" s="315"/>
      <c r="AK11" s="315"/>
      <c r="AL11" s="316"/>
      <c r="AM11" s="87"/>
    </row>
    <row r="12" spans="1:39" ht="15.6" customHeight="1">
      <c r="A12" s="297" t="s">
        <v>19</v>
      </c>
      <c r="B12" s="298"/>
      <c r="C12" s="299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4"/>
      <c r="T12" s="299" t="str">
        <f>IF('Cover Sheet - Deckblatt'!AS1=1,"part 1","Teil 1")</f>
        <v>part 1</v>
      </c>
      <c r="U12" s="283"/>
      <c r="V12" s="283"/>
      <c r="W12" s="283" t="str">
        <f>IF('Cover Sheet - Deckblatt'!AS1=1,"part 2","Teil 2")</f>
        <v>part 2</v>
      </c>
      <c r="X12" s="283"/>
      <c r="Y12" s="283"/>
      <c r="Z12" s="283" t="str">
        <f>IF('Cover Sheet - Deckblatt'!AS1=1,"part 3","Teil 3")</f>
        <v>part 3</v>
      </c>
      <c r="AA12" s="283"/>
      <c r="AB12" s="283"/>
      <c r="AC12" s="283" t="str">
        <f>IF('Cover Sheet - Deckblatt'!AS1=1,"part 4","Teil 4")</f>
        <v>part 4</v>
      </c>
      <c r="AD12" s="283"/>
      <c r="AE12" s="283"/>
      <c r="AF12" s="283" t="str">
        <f>IF('Cover Sheet - Deckblatt'!AS1=1,"part 5","Teil 5")</f>
        <v>part 5</v>
      </c>
      <c r="AG12" s="283"/>
      <c r="AH12" s="284"/>
      <c r="AI12" s="285" t="str">
        <f>IF('Cover Sheet - Deckblatt'!AS1=1,"ok","i.O.")</f>
        <v>ok</v>
      </c>
      <c r="AJ12" s="286"/>
      <c r="AK12" s="286" t="str">
        <f>IF('Cover Sheet - Deckblatt'!AS1=1,"not ok","n. i. O.")</f>
        <v>not ok</v>
      </c>
      <c r="AL12" s="287"/>
      <c r="AM12" s="88" t="s">
        <v>90</v>
      </c>
    </row>
    <row r="13" spans="1:39" ht="15.95" customHeight="1">
      <c r="A13" s="259"/>
      <c r="B13" s="260"/>
      <c r="C13" s="288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90"/>
      <c r="T13" s="291"/>
      <c r="U13" s="292"/>
      <c r="V13" s="292"/>
      <c r="W13" s="293"/>
      <c r="X13" s="294"/>
      <c r="Y13" s="295"/>
      <c r="Z13" s="292"/>
      <c r="AA13" s="292"/>
      <c r="AB13" s="292"/>
      <c r="AC13" s="293"/>
      <c r="AD13" s="294"/>
      <c r="AE13" s="295"/>
      <c r="AF13" s="292"/>
      <c r="AG13" s="292"/>
      <c r="AH13" s="296"/>
      <c r="AI13" s="280"/>
      <c r="AJ13" s="281"/>
      <c r="AK13" s="281"/>
      <c r="AL13" s="282"/>
      <c r="AM13" s="140"/>
    </row>
    <row r="14" spans="1:39" s="41" customFormat="1" ht="15.95" customHeight="1">
      <c r="A14" s="267"/>
      <c r="B14" s="268"/>
      <c r="C14" s="269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1"/>
      <c r="T14" s="272"/>
      <c r="U14" s="273"/>
      <c r="V14" s="273"/>
      <c r="W14" s="274"/>
      <c r="X14" s="273"/>
      <c r="Y14" s="275"/>
      <c r="Z14" s="273"/>
      <c r="AA14" s="273"/>
      <c r="AB14" s="273"/>
      <c r="AC14" s="274"/>
      <c r="AD14" s="273"/>
      <c r="AE14" s="275"/>
      <c r="AF14" s="273"/>
      <c r="AG14" s="273"/>
      <c r="AH14" s="276"/>
      <c r="AI14" s="277"/>
      <c r="AJ14" s="278"/>
      <c r="AK14" s="278"/>
      <c r="AL14" s="279"/>
      <c r="AM14" s="141"/>
    </row>
    <row r="15" spans="1:39" s="41" customFormat="1" ht="15.95" customHeight="1">
      <c r="A15" s="259"/>
      <c r="B15" s="260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1"/>
      <c r="T15" s="272"/>
      <c r="U15" s="273"/>
      <c r="V15" s="273"/>
      <c r="W15" s="274"/>
      <c r="X15" s="273"/>
      <c r="Y15" s="275"/>
      <c r="Z15" s="273"/>
      <c r="AA15" s="273"/>
      <c r="AB15" s="273"/>
      <c r="AC15" s="274"/>
      <c r="AD15" s="273"/>
      <c r="AE15" s="275"/>
      <c r="AF15" s="273"/>
      <c r="AG15" s="273"/>
      <c r="AH15" s="276"/>
      <c r="AI15" s="277"/>
      <c r="AJ15" s="278"/>
      <c r="AK15" s="278"/>
      <c r="AL15" s="279"/>
      <c r="AM15" s="141"/>
    </row>
    <row r="16" spans="1:39" s="41" customFormat="1" ht="15.95" customHeight="1">
      <c r="A16" s="267"/>
      <c r="B16" s="268"/>
      <c r="C16" s="269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1"/>
      <c r="T16" s="272"/>
      <c r="U16" s="273"/>
      <c r="V16" s="273"/>
      <c r="W16" s="274"/>
      <c r="X16" s="273"/>
      <c r="Y16" s="275"/>
      <c r="Z16" s="273"/>
      <c r="AA16" s="273"/>
      <c r="AB16" s="273"/>
      <c r="AC16" s="274"/>
      <c r="AD16" s="273"/>
      <c r="AE16" s="275"/>
      <c r="AF16" s="273"/>
      <c r="AG16" s="273"/>
      <c r="AH16" s="276"/>
      <c r="AI16" s="277"/>
      <c r="AJ16" s="278"/>
      <c r="AK16" s="278"/>
      <c r="AL16" s="279"/>
      <c r="AM16" s="141"/>
    </row>
    <row r="17" spans="1:39" s="41" customFormat="1" ht="15.95" customHeight="1">
      <c r="A17" s="259"/>
      <c r="B17" s="260"/>
      <c r="C17" s="269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1"/>
      <c r="T17" s="272"/>
      <c r="U17" s="273"/>
      <c r="V17" s="273"/>
      <c r="W17" s="274"/>
      <c r="X17" s="273"/>
      <c r="Y17" s="275"/>
      <c r="Z17" s="273"/>
      <c r="AA17" s="273"/>
      <c r="AB17" s="273"/>
      <c r="AC17" s="274"/>
      <c r="AD17" s="273"/>
      <c r="AE17" s="275"/>
      <c r="AF17" s="273"/>
      <c r="AG17" s="273"/>
      <c r="AH17" s="276"/>
      <c r="AI17" s="277"/>
      <c r="AJ17" s="278"/>
      <c r="AK17" s="278"/>
      <c r="AL17" s="279"/>
      <c r="AM17" s="141"/>
    </row>
    <row r="18" spans="1:39" s="41" customFormat="1" ht="15.95" customHeight="1">
      <c r="A18" s="267"/>
      <c r="B18" s="268"/>
      <c r="C18" s="269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1"/>
      <c r="T18" s="272"/>
      <c r="U18" s="273"/>
      <c r="V18" s="273"/>
      <c r="W18" s="274"/>
      <c r="X18" s="273"/>
      <c r="Y18" s="275"/>
      <c r="Z18" s="273"/>
      <c r="AA18" s="273"/>
      <c r="AB18" s="273"/>
      <c r="AC18" s="274"/>
      <c r="AD18" s="273"/>
      <c r="AE18" s="275"/>
      <c r="AF18" s="273"/>
      <c r="AG18" s="273"/>
      <c r="AH18" s="276"/>
      <c r="AI18" s="277"/>
      <c r="AJ18" s="278"/>
      <c r="AK18" s="278"/>
      <c r="AL18" s="279"/>
      <c r="AM18" s="141"/>
    </row>
    <row r="19" spans="1:39" s="41" customFormat="1" ht="15.95" customHeight="1">
      <c r="A19" s="259"/>
      <c r="B19" s="260"/>
      <c r="C19" s="269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1"/>
      <c r="T19" s="272"/>
      <c r="U19" s="273"/>
      <c r="V19" s="273"/>
      <c r="W19" s="274"/>
      <c r="X19" s="273"/>
      <c r="Y19" s="275"/>
      <c r="Z19" s="273"/>
      <c r="AA19" s="273"/>
      <c r="AB19" s="273"/>
      <c r="AC19" s="274"/>
      <c r="AD19" s="273"/>
      <c r="AE19" s="275"/>
      <c r="AF19" s="273"/>
      <c r="AG19" s="273"/>
      <c r="AH19" s="276"/>
      <c r="AI19" s="277"/>
      <c r="AJ19" s="278"/>
      <c r="AK19" s="278"/>
      <c r="AL19" s="279"/>
      <c r="AM19" s="141"/>
    </row>
    <row r="20" spans="1:39" s="41" customFormat="1" ht="15.95" customHeight="1">
      <c r="A20" s="267"/>
      <c r="B20" s="268"/>
      <c r="C20" s="269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1"/>
      <c r="T20" s="272"/>
      <c r="U20" s="273"/>
      <c r="V20" s="273"/>
      <c r="W20" s="274"/>
      <c r="X20" s="273"/>
      <c r="Y20" s="275"/>
      <c r="Z20" s="273"/>
      <c r="AA20" s="273"/>
      <c r="AB20" s="273"/>
      <c r="AC20" s="274"/>
      <c r="AD20" s="273"/>
      <c r="AE20" s="275"/>
      <c r="AF20" s="273"/>
      <c r="AG20" s="273"/>
      <c r="AH20" s="276"/>
      <c r="AI20" s="277"/>
      <c r="AJ20" s="278"/>
      <c r="AK20" s="278"/>
      <c r="AL20" s="279"/>
      <c r="AM20" s="141"/>
    </row>
    <row r="21" spans="1:39" s="41" customFormat="1" ht="15.95" customHeight="1">
      <c r="A21" s="259"/>
      <c r="B21" s="260"/>
      <c r="C21" s="269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1"/>
      <c r="T21" s="272"/>
      <c r="U21" s="273"/>
      <c r="V21" s="273"/>
      <c r="W21" s="274"/>
      <c r="X21" s="273"/>
      <c r="Y21" s="275"/>
      <c r="Z21" s="273"/>
      <c r="AA21" s="273"/>
      <c r="AB21" s="273"/>
      <c r="AC21" s="274"/>
      <c r="AD21" s="273"/>
      <c r="AE21" s="275"/>
      <c r="AF21" s="273"/>
      <c r="AG21" s="273"/>
      <c r="AH21" s="276"/>
      <c r="AI21" s="277"/>
      <c r="AJ21" s="278"/>
      <c r="AK21" s="278"/>
      <c r="AL21" s="279"/>
      <c r="AM21" s="141"/>
    </row>
    <row r="22" spans="1:39" s="41" customFormat="1" ht="15.95" customHeight="1">
      <c r="A22" s="267"/>
      <c r="B22" s="268"/>
      <c r="C22" s="269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1"/>
      <c r="T22" s="272"/>
      <c r="U22" s="273"/>
      <c r="V22" s="273"/>
      <c r="W22" s="274"/>
      <c r="X22" s="273"/>
      <c r="Y22" s="275"/>
      <c r="Z22" s="273"/>
      <c r="AA22" s="273"/>
      <c r="AB22" s="273"/>
      <c r="AC22" s="274"/>
      <c r="AD22" s="273"/>
      <c r="AE22" s="275"/>
      <c r="AF22" s="273"/>
      <c r="AG22" s="273"/>
      <c r="AH22" s="276"/>
      <c r="AI22" s="277"/>
      <c r="AJ22" s="278"/>
      <c r="AK22" s="278"/>
      <c r="AL22" s="279"/>
      <c r="AM22" s="141"/>
    </row>
    <row r="23" spans="1:39" s="41" customFormat="1" ht="15.95" customHeight="1">
      <c r="A23" s="259"/>
      <c r="B23" s="260"/>
      <c r="C23" s="269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1"/>
      <c r="T23" s="272"/>
      <c r="U23" s="273"/>
      <c r="V23" s="273"/>
      <c r="W23" s="274"/>
      <c r="X23" s="273"/>
      <c r="Y23" s="275"/>
      <c r="Z23" s="273"/>
      <c r="AA23" s="273"/>
      <c r="AB23" s="273"/>
      <c r="AC23" s="274"/>
      <c r="AD23" s="273"/>
      <c r="AE23" s="275"/>
      <c r="AF23" s="273"/>
      <c r="AG23" s="273"/>
      <c r="AH23" s="276"/>
      <c r="AI23" s="277"/>
      <c r="AJ23" s="278"/>
      <c r="AK23" s="278"/>
      <c r="AL23" s="279"/>
      <c r="AM23" s="141"/>
    </row>
    <row r="24" spans="1:39" s="41" customFormat="1" ht="15.95" customHeight="1">
      <c r="A24" s="267"/>
      <c r="B24" s="268"/>
      <c r="C24" s="269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1"/>
      <c r="T24" s="272"/>
      <c r="U24" s="273"/>
      <c r="V24" s="273"/>
      <c r="W24" s="274"/>
      <c r="X24" s="273"/>
      <c r="Y24" s="275"/>
      <c r="Z24" s="273"/>
      <c r="AA24" s="273"/>
      <c r="AB24" s="273"/>
      <c r="AC24" s="274"/>
      <c r="AD24" s="273"/>
      <c r="AE24" s="275"/>
      <c r="AF24" s="273"/>
      <c r="AG24" s="273"/>
      <c r="AH24" s="276"/>
      <c r="AI24" s="277"/>
      <c r="AJ24" s="278"/>
      <c r="AK24" s="278"/>
      <c r="AL24" s="279"/>
      <c r="AM24" s="141"/>
    </row>
    <row r="25" spans="1:39" s="41" customFormat="1" ht="15.95" customHeight="1">
      <c r="A25" s="259"/>
      <c r="B25" s="260"/>
      <c r="C25" s="269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1"/>
      <c r="T25" s="272"/>
      <c r="U25" s="273"/>
      <c r="V25" s="273"/>
      <c r="W25" s="274"/>
      <c r="X25" s="273"/>
      <c r="Y25" s="275"/>
      <c r="Z25" s="273"/>
      <c r="AA25" s="273"/>
      <c r="AB25" s="273"/>
      <c r="AC25" s="274"/>
      <c r="AD25" s="273"/>
      <c r="AE25" s="275"/>
      <c r="AF25" s="273"/>
      <c r="AG25" s="273"/>
      <c r="AH25" s="276"/>
      <c r="AI25" s="277"/>
      <c r="AJ25" s="278"/>
      <c r="AK25" s="278"/>
      <c r="AL25" s="279"/>
      <c r="AM25" s="141"/>
    </row>
    <row r="26" spans="1:39" s="41" customFormat="1" ht="15.95" customHeight="1">
      <c r="A26" s="267"/>
      <c r="B26" s="268"/>
      <c r="C26" s="269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1"/>
      <c r="T26" s="272"/>
      <c r="U26" s="273"/>
      <c r="V26" s="273"/>
      <c r="W26" s="274"/>
      <c r="X26" s="273"/>
      <c r="Y26" s="275"/>
      <c r="Z26" s="273"/>
      <c r="AA26" s="273"/>
      <c r="AB26" s="273"/>
      <c r="AC26" s="274"/>
      <c r="AD26" s="273"/>
      <c r="AE26" s="275"/>
      <c r="AF26" s="273"/>
      <c r="AG26" s="273"/>
      <c r="AH26" s="276"/>
      <c r="AI26" s="277"/>
      <c r="AJ26" s="278"/>
      <c r="AK26" s="278"/>
      <c r="AL26" s="279"/>
      <c r="AM26" s="141"/>
    </row>
    <row r="27" spans="1:39" s="41" customFormat="1" ht="15.95" customHeight="1">
      <c r="A27" s="259"/>
      <c r="B27" s="260"/>
      <c r="C27" s="269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1"/>
      <c r="T27" s="272"/>
      <c r="U27" s="273"/>
      <c r="V27" s="273"/>
      <c r="W27" s="274"/>
      <c r="X27" s="273"/>
      <c r="Y27" s="275"/>
      <c r="Z27" s="273"/>
      <c r="AA27" s="273"/>
      <c r="AB27" s="273"/>
      <c r="AC27" s="274"/>
      <c r="AD27" s="273"/>
      <c r="AE27" s="275"/>
      <c r="AF27" s="273"/>
      <c r="AG27" s="273"/>
      <c r="AH27" s="276"/>
      <c r="AI27" s="277"/>
      <c r="AJ27" s="278"/>
      <c r="AK27" s="278"/>
      <c r="AL27" s="279"/>
      <c r="AM27" s="141"/>
    </row>
    <row r="28" spans="1:39" s="41" customFormat="1" ht="15.95" customHeight="1">
      <c r="A28" s="267"/>
      <c r="B28" s="268"/>
      <c r="C28" s="269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1"/>
      <c r="T28" s="272"/>
      <c r="U28" s="273"/>
      <c r="V28" s="273"/>
      <c r="W28" s="274"/>
      <c r="X28" s="273"/>
      <c r="Y28" s="275"/>
      <c r="Z28" s="273"/>
      <c r="AA28" s="273"/>
      <c r="AB28" s="273"/>
      <c r="AC28" s="274"/>
      <c r="AD28" s="273"/>
      <c r="AE28" s="275"/>
      <c r="AF28" s="273"/>
      <c r="AG28" s="273"/>
      <c r="AH28" s="276"/>
      <c r="AI28" s="277"/>
      <c r="AJ28" s="278"/>
      <c r="AK28" s="278"/>
      <c r="AL28" s="279"/>
      <c r="AM28" s="141"/>
    </row>
    <row r="29" spans="1:39" s="41" customFormat="1" ht="15.95" customHeight="1">
      <c r="A29" s="259"/>
      <c r="B29" s="260"/>
      <c r="C29" s="269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1"/>
      <c r="T29" s="272"/>
      <c r="U29" s="273"/>
      <c r="V29" s="273"/>
      <c r="W29" s="274"/>
      <c r="X29" s="273"/>
      <c r="Y29" s="275"/>
      <c r="Z29" s="273"/>
      <c r="AA29" s="273"/>
      <c r="AB29" s="273"/>
      <c r="AC29" s="274"/>
      <c r="AD29" s="273"/>
      <c r="AE29" s="275"/>
      <c r="AF29" s="273"/>
      <c r="AG29" s="273"/>
      <c r="AH29" s="276"/>
      <c r="AI29" s="277"/>
      <c r="AJ29" s="278"/>
      <c r="AK29" s="278"/>
      <c r="AL29" s="279"/>
      <c r="AM29" s="141"/>
    </row>
    <row r="30" spans="1:39" ht="15.95" customHeight="1">
      <c r="A30" s="267"/>
      <c r="B30" s="268"/>
      <c r="C30" s="261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3"/>
      <c r="T30" s="264"/>
      <c r="U30" s="257"/>
      <c r="V30" s="257"/>
      <c r="W30" s="265"/>
      <c r="X30" s="257"/>
      <c r="Y30" s="266"/>
      <c r="Z30" s="257"/>
      <c r="AA30" s="257"/>
      <c r="AB30" s="257"/>
      <c r="AC30" s="265"/>
      <c r="AD30" s="257"/>
      <c r="AE30" s="266"/>
      <c r="AF30" s="257"/>
      <c r="AG30" s="257"/>
      <c r="AH30" s="258"/>
      <c r="AI30" s="251"/>
      <c r="AJ30" s="252"/>
      <c r="AK30" s="252"/>
      <c r="AL30" s="253"/>
      <c r="AM30" s="141"/>
    </row>
    <row r="31" spans="1:39" s="41" customFormat="1" ht="15.95" customHeight="1">
      <c r="A31" s="259"/>
      <c r="B31" s="260"/>
      <c r="C31" s="269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1"/>
      <c r="T31" s="272"/>
      <c r="U31" s="273"/>
      <c r="V31" s="273"/>
      <c r="W31" s="274"/>
      <c r="X31" s="273"/>
      <c r="Y31" s="275"/>
      <c r="Z31" s="273"/>
      <c r="AA31" s="273"/>
      <c r="AB31" s="273"/>
      <c r="AC31" s="274"/>
      <c r="AD31" s="273"/>
      <c r="AE31" s="275"/>
      <c r="AF31" s="273"/>
      <c r="AG31" s="273"/>
      <c r="AH31" s="276"/>
      <c r="AI31" s="277"/>
      <c r="AJ31" s="278"/>
      <c r="AK31" s="278"/>
      <c r="AL31" s="279"/>
      <c r="AM31" s="141"/>
    </row>
    <row r="32" spans="1:39" ht="15.95" customHeight="1">
      <c r="A32" s="267"/>
      <c r="B32" s="268"/>
      <c r="C32" s="261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3"/>
      <c r="T32" s="264"/>
      <c r="U32" s="257"/>
      <c r="V32" s="257"/>
      <c r="W32" s="265"/>
      <c r="X32" s="257"/>
      <c r="Y32" s="266"/>
      <c r="Z32" s="257"/>
      <c r="AA32" s="257"/>
      <c r="AB32" s="257"/>
      <c r="AC32" s="265"/>
      <c r="AD32" s="257"/>
      <c r="AE32" s="266"/>
      <c r="AF32" s="257"/>
      <c r="AG32" s="257"/>
      <c r="AH32" s="258"/>
      <c r="AI32" s="251"/>
      <c r="AJ32" s="252"/>
      <c r="AK32" s="252"/>
      <c r="AL32" s="253"/>
      <c r="AM32" s="141"/>
    </row>
    <row r="33" spans="1:39" ht="15.95" customHeight="1">
      <c r="A33" s="259"/>
      <c r="B33" s="260"/>
      <c r="C33" s="261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3"/>
      <c r="T33" s="264"/>
      <c r="U33" s="257"/>
      <c r="V33" s="257"/>
      <c r="W33" s="265"/>
      <c r="X33" s="257"/>
      <c r="Y33" s="266"/>
      <c r="Z33" s="257"/>
      <c r="AA33" s="257"/>
      <c r="AB33" s="257"/>
      <c r="AC33" s="265"/>
      <c r="AD33" s="257"/>
      <c r="AE33" s="266"/>
      <c r="AF33" s="257"/>
      <c r="AG33" s="257"/>
      <c r="AH33" s="258"/>
      <c r="AI33" s="251"/>
      <c r="AJ33" s="252"/>
      <c r="AK33" s="252"/>
      <c r="AL33" s="253"/>
      <c r="AM33" s="141"/>
    </row>
    <row r="34" spans="1:39" ht="15.95" customHeight="1">
      <c r="A34" s="267"/>
      <c r="B34" s="268"/>
      <c r="C34" s="261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3"/>
      <c r="T34" s="264"/>
      <c r="U34" s="257"/>
      <c r="V34" s="257"/>
      <c r="W34" s="265"/>
      <c r="X34" s="257"/>
      <c r="Y34" s="266"/>
      <c r="Z34" s="257"/>
      <c r="AA34" s="257"/>
      <c r="AB34" s="257"/>
      <c r="AC34" s="265"/>
      <c r="AD34" s="257"/>
      <c r="AE34" s="266"/>
      <c r="AF34" s="257"/>
      <c r="AG34" s="257"/>
      <c r="AH34" s="258"/>
      <c r="AI34" s="251"/>
      <c r="AJ34" s="252"/>
      <c r="AK34" s="252"/>
      <c r="AL34" s="253"/>
      <c r="AM34" s="141"/>
    </row>
    <row r="35" spans="1:39" ht="15.95" customHeight="1">
      <c r="A35" s="259"/>
      <c r="B35" s="260"/>
      <c r="C35" s="261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3"/>
      <c r="T35" s="264"/>
      <c r="U35" s="257"/>
      <c r="V35" s="257"/>
      <c r="W35" s="265"/>
      <c r="X35" s="257"/>
      <c r="Y35" s="266"/>
      <c r="Z35" s="257"/>
      <c r="AA35" s="257"/>
      <c r="AB35" s="257"/>
      <c r="AC35" s="265"/>
      <c r="AD35" s="257"/>
      <c r="AE35" s="266"/>
      <c r="AF35" s="257"/>
      <c r="AG35" s="257"/>
      <c r="AH35" s="258"/>
      <c r="AI35" s="251"/>
      <c r="AJ35" s="252"/>
      <c r="AK35" s="252"/>
      <c r="AL35" s="253"/>
      <c r="AM35" s="141"/>
    </row>
    <row r="36" spans="1:39" ht="15.95" customHeight="1">
      <c r="A36" s="267"/>
      <c r="B36" s="268"/>
      <c r="C36" s="261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3"/>
      <c r="T36" s="264"/>
      <c r="U36" s="257"/>
      <c r="V36" s="257"/>
      <c r="W36" s="265"/>
      <c r="X36" s="257"/>
      <c r="Y36" s="266"/>
      <c r="Z36" s="257"/>
      <c r="AA36" s="257"/>
      <c r="AB36" s="257"/>
      <c r="AC36" s="265"/>
      <c r="AD36" s="257"/>
      <c r="AE36" s="266"/>
      <c r="AF36" s="257"/>
      <c r="AG36" s="257"/>
      <c r="AH36" s="258"/>
      <c r="AI36" s="251"/>
      <c r="AJ36" s="252"/>
      <c r="AK36" s="252"/>
      <c r="AL36" s="253"/>
      <c r="AM36" s="141"/>
    </row>
    <row r="37" spans="1:39" ht="15.95" customHeight="1">
      <c r="A37" s="259"/>
      <c r="B37" s="260"/>
      <c r="C37" s="261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3"/>
      <c r="T37" s="264"/>
      <c r="U37" s="257"/>
      <c r="V37" s="257"/>
      <c r="W37" s="265"/>
      <c r="X37" s="257"/>
      <c r="Y37" s="266"/>
      <c r="Z37" s="257"/>
      <c r="AA37" s="257"/>
      <c r="AB37" s="257"/>
      <c r="AC37" s="265"/>
      <c r="AD37" s="257"/>
      <c r="AE37" s="266"/>
      <c r="AF37" s="257"/>
      <c r="AG37" s="257"/>
      <c r="AH37" s="258"/>
      <c r="AI37" s="251"/>
      <c r="AJ37" s="252"/>
      <c r="AK37" s="252"/>
      <c r="AL37" s="253"/>
      <c r="AM37" s="141"/>
    </row>
    <row r="38" spans="1:39" ht="15.95" customHeight="1">
      <c r="A38" s="267"/>
      <c r="B38" s="268"/>
      <c r="C38" s="261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3"/>
      <c r="T38" s="264"/>
      <c r="U38" s="257"/>
      <c r="V38" s="257"/>
      <c r="W38" s="265"/>
      <c r="X38" s="257"/>
      <c r="Y38" s="266"/>
      <c r="Z38" s="257"/>
      <c r="AA38" s="257"/>
      <c r="AB38" s="257"/>
      <c r="AC38" s="265"/>
      <c r="AD38" s="257"/>
      <c r="AE38" s="266"/>
      <c r="AF38" s="257"/>
      <c r="AG38" s="257"/>
      <c r="AH38" s="258"/>
      <c r="AI38" s="251"/>
      <c r="AJ38" s="252"/>
      <c r="AK38" s="252"/>
      <c r="AL38" s="253"/>
      <c r="AM38" s="141"/>
    </row>
    <row r="39" spans="1:39" ht="15.95" customHeight="1">
      <c r="A39" s="259"/>
      <c r="B39" s="260"/>
      <c r="C39" s="261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3"/>
      <c r="T39" s="264"/>
      <c r="U39" s="257"/>
      <c r="V39" s="257"/>
      <c r="W39" s="265"/>
      <c r="X39" s="257"/>
      <c r="Y39" s="266"/>
      <c r="Z39" s="257"/>
      <c r="AA39" s="257"/>
      <c r="AB39" s="257"/>
      <c r="AC39" s="265"/>
      <c r="AD39" s="257"/>
      <c r="AE39" s="266"/>
      <c r="AF39" s="257"/>
      <c r="AG39" s="257"/>
      <c r="AH39" s="258"/>
      <c r="AI39" s="251"/>
      <c r="AJ39" s="252"/>
      <c r="AK39" s="252"/>
      <c r="AL39" s="253"/>
      <c r="AM39" s="141"/>
    </row>
    <row r="40" spans="1:39" ht="15.95" customHeight="1">
      <c r="A40" s="267"/>
      <c r="B40" s="268"/>
      <c r="C40" s="261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3"/>
      <c r="T40" s="264"/>
      <c r="U40" s="257"/>
      <c r="V40" s="257"/>
      <c r="W40" s="265"/>
      <c r="X40" s="257"/>
      <c r="Y40" s="266"/>
      <c r="Z40" s="257"/>
      <c r="AA40" s="257"/>
      <c r="AB40" s="257"/>
      <c r="AC40" s="265"/>
      <c r="AD40" s="257"/>
      <c r="AE40" s="266"/>
      <c r="AF40" s="257"/>
      <c r="AG40" s="257"/>
      <c r="AH40" s="258"/>
      <c r="AI40" s="251"/>
      <c r="AJ40" s="252"/>
      <c r="AK40" s="252"/>
      <c r="AL40" s="253"/>
      <c r="AM40" s="141"/>
    </row>
    <row r="41" spans="1:39" ht="15.95" customHeight="1">
      <c r="A41" s="259"/>
      <c r="B41" s="260"/>
      <c r="C41" s="261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3"/>
      <c r="T41" s="264"/>
      <c r="U41" s="257"/>
      <c r="V41" s="257"/>
      <c r="W41" s="265"/>
      <c r="X41" s="257"/>
      <c r="Y41" s="266"/>
      <c r="Z41" s="257"/>
      <c r="AA41" s="257"/>
      <c r="AB41" s="257"/>
      <c r="AC41" s="265"/>
      <c r="AD41" s="257"/>
      <c r="AE41" s="266"/>
      <c r="AF41" s="257"/>
      <c r="AG41" s="257"/>
      <c r="AH41" s="258"/>
      <c r="AI41" s="251"/>
      <c r="AJ41" s="252"/>
      <c r="AK41" s="252"/>
      <c r="AL41" s="253"/>
      <c r="AM41" s="141"/>
    </row>
    <row r="42" spans="1:39" ht="15.95" customHeight="1">
      <c r="A42" s="267"/>
      <c r="B42" s="268"/>
      <c r="C42" s="261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3"/>
      <c r="T42" s="264"/>
      <c r="U42" s="257"/>
      <c r="V42" s="257"/>
      <c r="W42" s="265"/>
      <c r="X42" s="257"/>
      <c r="Y42" s="266"/>
      <c r="Z42" s="257"/>
      <c r="AA42" s="257"/>
      <c r="AB42" s="257"/>
      <c r="AC42" s="265"/>
      <c r="AD42" s="257"/>
      <c r="AE42" s="266"/>
      <c r="AF42" s="257"/>
      <c r="AG42" s="257"/>
      <c r="AH42" s="258"/>
      <c r="AI42" s="251"/>
      <c r="AJ42" s="252"/>
      <c r="AK42" s="252"/>
      <c r="AL42" s="253"/>
      <c r="AM42" s="141"/>
    </row>
    <row r="43" spans="1:39" ht="15.95" customHeight="1">
      <c r="A43" s="259"/>
      <c r="B43" s="260"/>
      <c r="C43" s="261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3"/>
      <c r="T43" s="264"/>
      <c r="U43" s="257"/>
      <c r="V43" s="257"/>
      <c r="W43" s="265"/>
      <c r="X43" s="257"/>
      <c r="Y43" s="266"/>
      <c r="Z43" s="257"/>
      <c r="AA43" s="257"/>
      <c r="AB43" s="257"/>
      <c r="AC43" s="265"/>
      <c r="AD43" s="257"/>
      <c r="AE43" s="266"/>
      <c r="AF43" s="257"/>
      <c r="AG43" s="257"/>
      <c r="AH43" s="258"/>
      <c r="AI43" s="251"/>
      <c r="AJ43" s="252"/>
      <c r="AK43" s="252"/>
      <c r="AL43" s="253"/>
      <c r="AM43" s="141"/>
    </row>
    <row r="44" spans="1:39" ht="15.95" customHeight="1">
      <c r="A44" s="267"/>
      <c r="B44" s="268"/>
      <c r="C44" s="261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3"/>
      <c r="T44" s="264"/>
      <c r="U44" s="257"/>
      <c r="V44" s="257"/>
      <c r="W44" s="265"/>
      <c r="X44" s="257"/>
      <c r="Y44" s="266"/>
      <c r="Z44" s="257"/>
      <c r="AA44" s="257"/>
      <c r="AB44" s="257"/>
      <c r="AC44" s="265"/>
      <c r="AD44" s="257"/>
      <c r="AE44" s="266"/>
      <c r="AF44" s="257"/>
      <c r="AG44" s="257"/>
      <c r="AH44" s="258"/>
      <c r="AI44" s="251"/>
      <c r="AJ44" s="252"/>
      <c r="AK44" s="252"/>
      <c r="AL44" s="253"/>
      <c r="AM44" s="141"/>
    </row>
    <row r="45" spans="1:39" ht="15.95" customHeight="1">
      <c r="A45" s="259"/>
      <c r="B45" s="260"/>
      <c r="C45" s="261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3"/>
      <c r="T45" s="264"/>
      <c r="U45" s="257"/>
      <c r="V45" s="257"/>
      <c r="W45" s="265"/>
      <c r="X45" s="257"/>
      <c r="Y45" s="266"/>
      <c r="Z45" s="257"/>
      <c r="AA45" s="257"/>
      <c r="AB45" s="257"/>
      <c r="AC45" s="265"/>
      <c r="AD45" s="257"/>
      <c r="AE45" s="266"/>
      <c r="AF45" s="257"/>
      <c r="AG45" s="257"/>
      <c r="AH45" s="258"/>
      <c r="AI45" s="251"/>
      <c r="AJ45" s="252"/>
      <c r="AK45" s="252"/>
      <c r="AL45" s="253"/>
      <c r="AM45" s="142"/>
    </row>
    <row r="46" spans="1:39" ht="12.95" customHeight="1">
      <c r="A46" s="14"/>
      <c r="B46" s="33" t="str">
        <f>IF('Cover Sheet - Deckblatt'!AS1=1,"Confirmation Supplier","Bestätigung Lieferant")</f>
        <v>Confirmation Supplier</v>
      </c>
      <c r="C46" s="15"/>
      <c r="D46" s="15"/>
      <c r="E46" s="15"/>
      <c r="F46" s="15"/>
      <c r="G46" s="15"/>
      <c r="H46" s="15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17"/>
      <c r="T46" s="9"/>
      <c r="U46" s="11" t="str">
        <f>IF('Cover Sheet - Deckblatt'!AS1=1,"Decision DND","Entscheidung DND")</f>
        <v>Decision DND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0"/>
    </row>
    <row r="47" spans="1:39" ht="12.95" customHeight="1">
      <c r="A47" s="18"/>
      <c r="B47" s="19" t="str">
        <f>IF('Cover Sheet - Deckblatt'!AS1=1,"Comments:","Bemerkung")</f>
        <v>Comments:</v>
      </c>
      <c r="C47" s="19"/>
      <c r="D47" s="19"/>
      <c r="E47" s="19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0"/>
      <c r="T47" s="9"/>
      <c r="U47" s="11" t="str">
        <f>IF('Cover Sheet - Deckblatt'!AS1=1,"released","frei")</f>
        <v>released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0"/>
      <c r="AJ47" s="248"/>
      <c r="AK47" s="249"/>
      <c r="AL47" s="250"/>
    </row>
    <row r="48" spans="1:39" ht="12.95" customHeight="1">
      <c r="A48" s="18"/>
      <c r="B48" s="255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0"/>
      <c r="T48" s="18"/>
      <c r="U48" s="11" t="str">
        <f>IF('Cover Sheet - Deckblatt'!AS1=1,"Conditionally approved","frei mit Auflage")</f>
        <v>Conditionally approved</v>
      </c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248"/>
      <c r="AK48" s="249"/>
      <c r="AL48" s="250"/>
    </row>
    <row r="49" spans="1:38" ht="12.95" customHeight="1">
      <c r="A49" s="23"/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5"/>
      <c r="T49" s="9"/>
      <c r="U49" s="35" t="str">
        <f>IF('Cover Sheet - Deckblatt'!AS1=1,"reject, re-sampling required","abgelehnt, Nachbemusterung erforderlich")</f>
        <v>reject, re-sampling required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0"/>
      <c r="AJ49" s="248"/>
      <c r="AK49" s="249"/>
      <c r="AL49" s="250"/>
    </row>
    <row r="50" spans="1:38" ht="12.95" customHeight="1">
      <c r="A50" s="18"/>
      <c r="B50" s="169" t="s">
        <v>17</v>
      </c>
      <c r="C50" s="169"/>
      <c r="D50" s="169"/>
      <c r="E50" s="38"/>
      <c r="F50" s="38"/>
      <c r="G50" s="38"/>
      <c r="H50" s="149" t="str">
        <f>IF('Cover Sheet - Deckblatt'!H45="","",'Cover Sheet - Deckblatt'!H45)</f>
        <v/>
      </c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9"/>
      <c r="T50" s="18"/>
      <c r="U50" s="169" t="s">
        <v>17</v>
      </c>
      <c r="V50" s="169"/>
      <c r="W50" s="169"/>
      <c r="X50" s="36"/>
      <c r="Y50" s="36"/>
      <c r="Z50" s="36"/>
      <c r="AA50" s="246" t="str">
        <f>IF('Cover Sheet - Deckblatt'!H60="","",'Cover Sheet - Deckblatt'!H60)</f>
        <v/>
      </c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0"/>
    </row>
    <row r="51" spans="1:38" ht="12.95" customHeight="1">
      <c r="A51" s="18"/>
      <c r="B51" s="171" t="str">
        <f>IF('Cover Sheet - Deckblatt'!AS1=1,"Department:","Abteilung:")</f>
        <v>Department:</v>
      </c>
      <c r="C51" s="171"/>
      <c r="D51" s="171"/>
      <c r="E51" s="171"/>
      <c r="F51" s="171"/>
      <c r="G51" s="38"/>
      <c r="H51" s="149" t="str">
        <f>IF('Cover Sheet - Deckblatt'!H46="","",'Cover Sheet - Deckblatt'!H46)</f>
        <v/>
      </c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9"/>
      <c r="T51" s="18"/>
      <c r="U51" s="171" t="str">
        <f>IF('Cover Sheet - Deckblatt'!AS1=1,"Department:","Abteilung:")</f>
        <v>Department:</v>
      </c>
      <c r="V51" s="171"/>
      <c r="W51" s="171"/>
      <c r="X51" s="171"/>
      <c r="Y51" s="171"/>
      <c r="Z51" s="36"/>
      <c r="AA51" s="246" t="str">
        <f>IF('Cover Sheet - Deckblatt'!H61="","",'Cover Sheet - Deckblatt'!H61)</f>
        <v/>
      </c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0"/>
    </row>
    <row r="52" spans="1:38" ht="12.95" customHeight="1">
      <c r="A52" s="18"/>
      <c r="B52" s="171" t="str">
        <f>IF('Cover Sheet - Deckblatt'!AS1=1,"Telephone / e-mail:","Telefon / e-Mail:")</f>
        <v>Telephone / e-mail:</v>
      </c>
      <c r="C52" s="171"/>
      <c r="D52" s="171"/>
      <c r="E52" s="171"/>
      <c r="F52" s="171"/>
      <c r="G52" s="171"/>
      <c r="H52" s="149" t="str">
        <f>IF('Cover Sheet - Deckblatt'!H47="","",'Cover Sheet - Deckblatt'!H47)</f>
        <v/>
      </c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9"/>
      <c r="T52" s="18"/>
      <c r="U52" s="171" t="str">
        <f>IF('Cover Sheet - Deckblatt'!AS1=1,"Telephone / e-mail:","Telefon / e-Mail:")</f>
        <v>Telephone / e-mail:</v>
      </c>
      <c r="V52" s="171"/>
      <c r="W52" s="171"/>
      <c r="X52" s="171"/>
      <c r="Y52" s="171"/>
      <c r="Z52" s="171"/>
      <c r="AA52" s="246" t="str">
        <f>IF('Cover Sheet - Deckblatt'!H62="","",'Cover Sheet - Deckblatt'!H62)</f>
        <v/>
      </c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0"/>
    </row>
    <row r="53" spans="1:38" ht="6.95" customHeight="1">
      <c r="A53" s="18"/>
      <c r="B53" s="19"/>
      <c r="C53" s="19"/>
      <c r="D53" s="19"/>
      <c r="E53" s="19"/>
      <c r="F53" s="19"/>
      <c r="G53" s="19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19"/>
      <c r="T53" s="18"/>
      <c r="U53" s="19"/>
      <c r="V53" s="19"/>
      <c r="W53" s="19"/>
      <c r="X53" s="19"/>
      <c r="Y53" s="19"/>
      <c r="Z53" s="19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20"/>
    </row>
    <row r="54" spans="1:38" ht="14.25" customHeight="1">
      <c r="A54" s="18"/>
      <c r="B54" s="91"/>
      <c r="C54" s="242" t="str">
        <f>IF('Cover Sheet - Deckblatt'!C49="","",'Cover Sheet - Deckblatt'!C49)</f>
        <v/>
      </c>
      <c r="D54" s="242"/>
      <c r="E54" s="242"/>
      <c r="F54" s="242"/>
      <c r="G54" s="91"/>
      <c r="H54" s="91"/>
      <c r="I54" s="243"/>
      <c r="J54" s="243"/>
      <c r="K54" s="243"/>
      <c r="L54" s="243"/>
      <c r="M54" s="243"/>
      <c r="N54" s="243"/>
      <c r="O54" s="243"/>
      <c r="P54" s="243"/>
      <c r="Q54" s="243"/>
      <c r="R54" s="91"/>
      <c r="S54" s="19"/>
      <c r="T54" s="18"/>
      <c r="U54" s="19"/>
      <c r="V54" s="244" t="str">
        <f>IF('Cover Sheet - Deckblatt'!C64="","",'Cover Sheet - Deckblatt'!C64)</f>
        <v/>
      </c>
      <c r="W54" s="244"/>
      <c r="X54" s="244"/>
      <c r="Y54" s="244"/>
      <c r="Z54" s="19"/>
      <c r="AA54" s="19"/>
      <c r="AB54" s="245"/>
      <c r="AC54" s="245"/>
      <c r="AD54" s="245"/>
      <c r="AE54" s="245"/>
      <c r="AF54" s="245"/>
      <c r="AG54" s="245"/>
      <c r="AH54" s="245"/>
      <c r="AI54" s="245"/>
      <c r="AJ54" s="245"/>
      <c r="AK54" s="19"/>
      <c r="AL54" s="20"/>
    </row>
    <row r="55" spans="1:38" ht="12.95" customHeight="1">
      <c r="A55" s="23"/>
      <c r="B55" s="8" t="s">
        <v>92</v>
      </c>
      <c r="C55" s="8"/>
      <c r="D55" s="238" t="str">
        <f>IF('Cover Sheet - Deckblatt'!F50="","",'Cover Sheet - Deckblatt'!F50)</f>
        <v xml:space="preserve"> </v>
      </c>
      <c r="E55" s="238"/>
      <c r="F55" s="238"/>
      <c r="G55" s="238"/>
      <c r="H55" s="238"/>
      <c r="I55" s="8" t="s">
        <v>91</v>
      </c>
      <c r="J55" s="8"/>
      <c r="K55" s="8"/>
      <c r="L55" s="239" t="str">
        <f>IF('Cover Sheet - Deckblatt'!N50="","",'Cover Sheet - Deckblatt'!N50)</f>
        <v/>
      </c>
      <c r="M55" s="239"/>
      <c r="N55" s="239"/>
      <c r="O55" s="239"/>
      <c r="P55" s="239"/>
      <c r="Q55" s="239"/>
      <c r="R55" s="239"/>
      <c r="S55" s="240"/>
      <c r="T55" s="23"/>
      <c r="U55" s="8" t="s">
        <v>92</v>
      </c>
      <c r="V55" s="8"/>
      <c r="W55" s="239"/>
      <c r="X55" s="239"/>
      <c r="Y55" s="239"/>
      <c r="Z55" s="239"/>
      <c r="AA55" s="239"/>
      <c r="AB55" s="8" t="s">
        <v>91</v>
      </c>
      <c r="AC55" s="8"/>
      <c r="AD55" s="8"/>
      <c r="AE55" s="8"/>
      <c r="AF55" s="239"/>
      <c r="AG55" s="239"/>
      <c r="AH55" s="239"/>
      <c r="AI55" s="239"/>
      <c r="AJ55" s="239"/>
      <c r="AK55" s="239"/>
      <c r="AL55" s="240"/>
    </row>
    <row r="56" spans="1:3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</sheetData>
  <sheetProtection sheet="1" objects="1" scenarios="1" selectLockedCells="1"/>
  <mergeCells count="351">
    <mergeCell ref="E7:R7"/>
    <mergeCell ref="X7:AL7"/>
    <mergeCell ref="A10:B10"/>
    <mergeCell ref="C10:S11"/>
    <mergeCell ref="T10:AH11"/>
    <mergeCell ref="AI10:AL10"/>
    <mergeCell ref="AI11:AJ11"/>
    <mergeCell ref="AK11:AL11"/>
    <mergeCell ref="H1:R1"/>
    <mergeCell ref="Z1:AL1"/>
    <mergeCell ref="I2:N2"/>
    <mergeCell ref="O2:Q2"/>
    <mergeCell ref="R2:S2"/>
    <mergeCell ref="AB2:AG2"/>
    <mergeCell ref="AH2:AJ2"/>
    <mergeCell ref="AK2:AL2"/>
    <mergeCell ref="AF12:AH12"/>
    <mergeCell ref="AI12:AJ12"/>
    <mergeCell ref="AK12:AL12"/>
    <mergeCell ref="A13:B13"/>
    <mergeCell ref="C13:S13"/>
    <mergeCell ref="T13:V13"/>
    <mergeCell ref="W13:Y13"/>
    <mergeCell ref="Z13:AB13"/>
    <mergeCell ref="AC13:AE13"/>
    <mergeCell ref="AF13:AH13"/>
    <mergeCell ref="A12:B12"/>
    <mergeCell ref="C12:S12"/>
    <mergeCell ref="T12:V12"/>
    <mergeCell ref="W12:Y12"/>
    <mergeCell ref="Z12:AB12"/>
    <mergeCell ref="AC12:AE12"/>
    <mergeCell ref="AI13:AJ13"/>
    <mergeCell ref="AK13:AL13"/>
    <mergeCell ref="A14:B14"/>
    <mergeCell ref="C14:S14"/>
    <mergeCell ref="T14:V14"/>
    <mergeCell ref="W14:Y14"/>
    <mergeCell ref="Z14:AB14"/>
    <mergeCell ref="AC14:AE14"/>
    <mergeCell ref="AF14:AH14"/>
    <mergeCell ref="AI14:AJ14"/>
    <mergeCell ref="AK14:AL14"/>
    <mergeCell ref="A15:B15"/>
    <mergeCell ref="C15:S15"/>
    <mergeCell ref="T15:V15"/>
    <mergeCell ref="W15:Y15"/>
    <mergeCell ref="Z15:AB15"/>
    <mergeCell ref="AC15:AE15"/>
    <mergeCell ref="AF15:AH15"/>
    <mergeCell ref="AI15:AJ15"/>
    <mergeCell ref="AK15:AL15"/>
    <mergeCell ref="AF16:AH16"/>
    <mergeCell ref="AI16:AJ16"/>
    <mergeCell ref="AK16:AL16"/>
    <mergeCell ref="A17:B17"/>
    <mergeCell ref="C17:S17"/>
    <mergeCell ref="T17:V17"/>
    <mergeCell ref="W17:Y17"/>
    <mergeCell ref="Z17:AB17"/>
    <mergeCell ref="AC17:AE17"/>
    <mergeCell ref="AF17:AH17"/>
    <mergeCell ref="A16:B16"/>
    <mergeCell ref="C16:S16"/>
    <mergeCell ref="T16:V16"/>
    <mergeCell ref="W16:Y16"/>
    <mergeCell ref="Z16:AB16"/>
    <mergeCell ref="AC16:AE16"/>
    <mergeCell ref="AI17:AJ17"/>
    <mergeCell ref="AK17:AL17"/>
    <mergeCell ref="A18:B18"/>
    <mergeCell ref="C18:S18"/>
    <mergeCell ref="T18:V18"/>
    <mergeCell ref="W18:Y18"/>
    <mergeCell ref="Z18:AB18"/>
    <mergeCell ref="AC18:AE18"/>
    <mergeCell ref="AF18:AH18"/>
    <mergeCell ref="AI18:AJ18"/>
    <mergeCell ref="AK18:AL18"/>
    <mergeCell ref="A19:B19"/>
    <mergeCell ref="C19:S19"/>
    <mergeCell ref="T19:V19"/>
    <mergeCell ref="W19:Y19"/>
    <mergeCell ref="Z19:AB19"/>
    <mergeCell ref="AC19:AE19"/>
    <mergeCell ref="AF19:AH19"/>
    <mergeCell ref="AI19:AJ19"/>
    <mergeCell ref="AK19:AL19"/>
    <mergeCell ref="AF20:AH20"/>
    <mergeCell ref="AI20:AJ20"/>
    <mergeCell ref="AK20:AL20"/>
    <mergeCell ref="A21:B21"/>
    <mergeCell ref="C21:S21"/>
    <mergeCell ref="T21:V21"/>
    <mergeCell ref="W21:Y21"/>
    <mergeCell ref="Z21:AB21"/>
    <mergeCell ref="AC21:AE21"/>
    <mergeCell ref="AF21:AH21"/>
    <mergeCell ref="A20:B20"/>
    <mergeCell ref="C20:S20"/>
    <mergeCell ref="T20:V20"/>
    <mergeCell ref="W20:Y20"/>
    <mergeCell ref="Z20:AB20"/>
    <mergeCell ref="AC20:AE20"/>
    <mergeCell ref="AI21:AJ21"/>
    <mergeCell ref="AK21:AL21"/>
    <mergeCell ref="A22:B22"/>
    <mergeCell ref="C22:S22"/>
    <mergeCell ref="T22:V22"/>
    <mergeCell ref="W22:Y22"/>
    <mergeCell ref="Z22:AB22"/>
    <mergeCell ref="AC22:AE22"/>
    <mergeCell ref="AF22:AH22"/>
    <mergeCell ref="AI22:AJ22"/>
    <mergeCell ref="AK22:AL22"/>
    <mergeCell ref="A23:B23"/>
    <mergeCell ref="C23:S23"/>
    <mergeCell ref="T23:V23"/>
    <mergeCell ref="W23:Y23"/>
    <mergeCell ref="Z23:AB23"/>
    <mergeCell ref="AC23:AE23"/>
    <mergeCell ref="AF23:AH23"/>
    <mergeCell ref="AI23:AJ23"/>
    <mergeCell ref="AK23:AL23"/>
    <mergeCell ref="AF24:AH24"/>
    <mergeCell ref="AI24:AJ24"/>
    <mergeCell ref="AK24:AL24"/>
    <mergeCell ref="A25:B25"/>
    <mergeCell ref="C25:S25"/>
    <mergeCell ref="T25:V25"/>
    <mergeCell ref="W25:Y25"/>
    <mergeCell ref="Z25:AB25"/>
    <mergeCell ref="AC25:AE25"/>
    <mergeCell ref="AF25:AH25"/>
    <mergeCell ref="A24:B24"/>
    <mergeCell ref="C24:S24"/>
    <mergeCell ref="T24:V24"/>
    <mergeCell ref="W24:Y24"/>
    <mergeCell ref="Z24:AB24"/>
    <mergeCell ref="AC24:AE24"/>
    <mergeCell ref="AI25:AJ25"/>
    <mergeCell ref="AK25:AL25"/>
    <mergeCell ref="A26:B26"/>
    <mergeCell ref="C26:S26"/>
    <mergeCell ref="T26:V26"/>
    <mergeCell ref="W26:Y26"/>
    <mergeCell ref="Z26:AB26"/>
    <mergeCell ref="AC26:AE26"/>
    <mergeCell ref="AF26:AH26"/>
    <mergeCell ref="AI26:AJ26"/>
    <mergeCell ref="AK26:AL26"/>
    <mergeCell ref="A27:B27"/>
    <mergeCell ref="C27:S27"/>
    <mergeCell ref="T27:V27"/>
    <mergeCell ref="W27:Y27"/>
    <mergeCell ref="Z27:AB27"/>
    <mergeCell ref="AC27:AE27"/>
    <mergeCell ref="AF27:AH27"/>
    <mergeCell ref="AI27:AJ27"/>
    <mergeCell ref="AK27:AL27"/>
    <mergeCell ref="AF28:AH28"/>
    <mergeCell ref="AI28:AJ28"/>
    <mergeCell ref="AK28:AL28"/>
    <mergeCell ref="A29:B29"/>
    <mergeCell ref="C29:S29"/>
    <mergeCell ref="T29:V29"/>
    <mergeCell ref="W29:Y29"/>
    <mergeCell ref="Z29:AB29"/>
    <mergeCell ref="AC29:AE29"/>
    <mergeCell ref="AF29:AH29"/>
    <mergeCell ref="A28:B28"/>
    <mergeCell ref="C28:S28"/>
    <mergeCell ref="T28:V28"/>
    <mergeCell ref="W28:Y28"/>
    <mergeCell ref="Z28:AB28"/>
    <mergeCell ref="AC28:AE28"/>
    <mergeCell ref="AI29:AJ29"/>
    <mergeCell ref="AK29:AL29"/>
    <mergeCell ref="A30:B30"/>
    <mergeCell ref="C30:S30"/>
    <mergeCell ref="T30:V30"/>
    <mergeCell ref="W30:Y30"/>
    <mergeCell ref="Z30:AB30"/>
    <mergeCell ref="AC30:AE30"/>
    <mergeCell ref="AF30:AH30"/>
    <mergeCell ref="AI30:AJ30"/>
    <mergeCell ref="AK30:AL30"/>
    <mergeCell ref="A31:B31"/>
    <mergeCell ref="C31:S31"/>
    <mergeCell ref="T31:V31"/>
    <mergeCell ref="W31:Y31"/>
    <mergeCell ref="Z31:AB31"/>
    <mergeCell ref="AC31:AE31"/>
    <mergeCell ref="AF31:AH31"/>
    <mergeCell ref="AI31:AJ31"/>
    <mergeCell ref="AK31:AL31"/>
    <mergeCell ref="AF32:AH32"/>
    <mergeCell ref="AI32:AJ32"/>
    <mergeCell ref="AK32:AL32"/>
    <mergeCell ref="A33:B33"/>
    <mergeCell ref="C33:S33"/>
    <mergeCell ref="T33:V33"/>
    <mergeCell ref="W33:Y33"/>
    <mergeCell ref="Z33:AB33"/>
    <mergeCell ref="AC33:AE33"/>
    <mergeCell ref="AF33:AH33"/>
    <mergeCell ref="A32:B32"/>
    <mergeCell ref="C32:S32"/>
    <mergeCell ref="T32:V32"/>
    <mergeCell ref="W32:Y32"/>
    <mergeCell ref="Z32:AB32"/>
    <mergeCell ref="AC32:AE32"/>
    <mergeCell ref="AI33:AJ33"/>
    <mergeCell ref="AK33:AL33"/>
    <mergeCell ref="A34:B34"/>
    <mergeCell ref="C34:S34"/>
    <mergeCell ref="T34:V34"/>
    <mergeCell ref="W34:Y34"/>
    <mergeCell ref="Z34:AB34"/>
    <mergeCell ref="AC34:AE34"/>
    <mergeCell ref="AF34:AH34"/>
    <mergeCell ref="AI34:AJ34"/>
    <mergeCell ref="AK34:AL34"/>
    <mergeCell ref="A35:B35"/>
    <mergeCell ref="C35:S35"/>
    <mergeCell ref="T35:V35"/>
    <mergeCell ref="W35:Y35"/>
    <mergeCell ref="Z35:AB35"/>
    <mergeCell ref="AC35:AE35"/>
    <mergeCell ref="AF35:AH35"/>
    <mergeCell ref="AI35:AJ35"/>
    <mergeCell ref="AK35:AL35"/>
    <mergeCell ref="AF36:AH36"/>
    <mergeCell ref="AI36:AJ36"/>
    <mergeCell ref="AK36:AL36"/>
    <mergeCell ref="A37:B37"/>
    <mergeCell ref="C37:S37"/>
    <mergeCell ref="T37:V37"/>
    <mergeCell ref="W37:Y37"/>
    <mergeCell ref="Z37:AB37"/>
    <mergeCell ref="AC37:AE37"/>
    <mergeCell ref="AF37:AH37"/>
    <mergeCell ref="A36:B36"/>
    <mergeCell ref="C36:S36"/>
    <mergeCell ref="T36:V36"/>
    <mergeCell ref="W36:Y36"/>
    <mergeCell ref="Z36:AB36"/>
    <mergeCell ref="AC36:AE36"/>
    <mergeCell ref="AI37:AJ37"/>
    <mergeCell ref="AK37:AL37"/>
    <mergeCell ref="A38:B38"/>
    <mergeCell ref="C38:S38"/>
    <mergeCell ref="T38:V38"/>
    <mergeCell ref="W38:Y38"/>
    <mergeCell ref="Z38:AB38"/>
    <mergeCell ref="AC38:AE38"/>
    <mergeCell ref="AF38:AH38"/>
    <mergeCell ref="AI38:AJ38"/>
    <mergeCell ref="AK38:AL38"/>
    <mergeCell ref="A39:B39"/>
    <mergeCell ref="C39:S39"/>
    <mergeCell ref="T39:V39"/>
    <mergeCell ref="W39:Y39"/>
    <mergeCell ref="Z39:AB39"/>
    <mergeCell ref="AC39:AE39"/>
    <mergeCell ref="AF39:AH39"/>
    <mergeCell ref="AI39:AJ39"/>
    <mergeCell ref="AK39:AL39"/>
    <mergeCell ref="AF40:AH40"/>
    <mergeCell ref="AI40:AJ40"/>
    <mergeCell ref="AK40:AL40"/>
    <mergeCell ref="A41:B41"/>
    <mergeCell ref="C41:S41"/>
    <mergeCell ref="T41:V41"/>
    <mergeCell ref="W41:Y41"/>
    <mergeCell ref="Z41:AB41"/>
    <mergeCell ref="AC41:AE41"/>
    <mergeCell ref="AF41:AH41"/>
    <mergeCell ref="A40:B40"/>
    <mergeCell ref="C40:S40"/>
    <mergeCell ref="T40:V40"/>
    <mergeCell ref="W40:Y40"/>
    <mergeCell ref="Z40:AB40"/>
    <mergeCell ref="AC40:AE40"/>
    <mergeCell ref="AI41:AJ41"/>
    <mergeCell ref="AK41:AL41"/>
    <mergeCell ref="A42:B42"/>
    <mergeCell ref="C42:S42"/>
    <mergeCell ref="T42:V42"/>
    <mergeCell ref="W42:Y42"/>
    <mergeCell ref="Z42:AB42"/>
    <mergeCell ref="AC42:AE42"/>
    <mergeCell ref="AF42:AH42"/>
    <mergeCell ref="AI42:AJ42"/>
    <mergeCell ref="AK42:AL42"/>
    <mergeCell ref="A43:B43"/>
    <mergeCell ref="C43:S43"/>
    <mergeCell ref="T43:V43"/>
    <mergeCell ref="W43:Y43"/>
    <mergeCell ref="Z43:AB43"/>
    <mergeCell ref="AC43:AE43"/>
    <mergeCell ref="AF43:AH43"/>
    <mergeCell ref="AI43:AJ43"/>
    <mergeCell ref="AK43:AL43"/>
    <mergeCell ref="AI45:AJ45"/>
    <mergeCell ref="AK45:AL45"/>
    <mergeCell ref="I46:R46"/>
    <mergeCell ref="F47:R47"/>
    <mergeCell ref="AJ47:AL47"/>
    <mergeCell ref="B48:R48"/>
    <mergeCell ref="AJ48:AL48"/>
    <mergeCell ref="AF44:AH44"/>
    <mergeCell ref="AI44:AJ44"/>
    <mergeCell ref="AK44:AL44"/>
    <mergeCell ref="A45:B45"/>
    <mergeCell ref="C45:S45"/>
    <mergeCell ref="T45:V45"/>
    <mergeCell ref="W45:Y45"/>
    <mergeCell ref="Z45:AB45"/>
    <mergeCell ref="AC45:AE45"/>
    <mergeCell ref="AF45:AH45"/>
    <mergeCell ref="A44:B44"/>
    <mergeCell ref="C44:S44"/>
    <mergeCell ref="T44:V44"/>
    <mergeCell ref="W44:Y44"/>
    <mergeCell ref="Z44:AB44"/>
    <mergeCell ref="AC44:AE44"/>
    <mergeCell ref="B51:F51"/>
    <mergeCell ref="H51:R51"/>
    <mergeCell ref="U51:Y51"/>
    <mergeCell ref="AA51:AK51"/>
    <mergeCell ref="B52:G52"/>
    <mergeCell ref="H52:R52"/>
    <mergeCell ref="U52:Z52"/>
    <mergeCell ref="AA52:AK52"/>
    <mergeCell ref="B49:R49"/>
    <mergeCell ref="AJ49:AL49"/>
    <mergeCell ref="B50:D50"/>
    <mergeCell ref="H50:R50"/>
    <mergeCell ref="U50:W50"/>
    <mergeCell ref="AA50:AK50"/>
    <mergeCell ref="D55:H55"/>
    <mergeCell ref="L55:S55"/>
    <mergeCell ref="W55:AA55"/>
    <mergeCell ref="AF55:AL55"/>
    <mergeCell ref="H53:R53"/>
    <mergeCell ref="AA53:AK53"/>
    <mergeCell ref="C54:F54"/>
    <mergeCell ref="I54:Q54"/>
    <mergeCell ref="V54:Y54"/>
    <mergeCell ref="AB54:AJ54"/>
  </mergeCells>
  <pageMargins left="0.47244094488188981" right="0.78740157480314965" top="0.39370078740157483" bottom="0.98425196850393704" header="0" footer="0"/>
  <pageSetup paperSize="9" scale="91" orientation="portrait" r:id="rId1"/>
  <headerFooter alignWithMargins="0">
    <oddFooter>&amp;CErstmusterprüfbericht / Ind. 02 / 26.11.2024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2" name="Check Box 29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3" name="Check Box 3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4" name="Check Box 31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45</xdr:row>
                    <xdr:rowOff>152400</xdr:rowOff>
                  </from>
                  <to>
                    <xdr:col>37</xdr:col>
                    <xdr:colOff>142875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5" name="Check Box 32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47</xdr:row>
                    <xdr:rowOff>133350</xdr:rowOff>
                  </from>
                  <to>
                    <xdr:col>37</xdr:col>
                    <xdr:colOff>142875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6" name="Check Box 33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46</xdr:row>
                    <xdr:rowOff>133350</xdr:rowOff>
                  </from>
                  <to>
                    <xdr:col>37</xdr:col>
                    <xdr:colOff>142875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7" name="Check Box 34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pageSetUpPr fitToPage="1"/>
  </sheetPr>
  <dimension ref="A1:AM169"/>
  <sheetViews>
    <sheetView zoomScaleNormal="100" workbookViewId="0">
      <selection activeCell="C13" sqref="C13:S13"/>
    </sheetView>
  </sheetViews>
  <sheetFormatPr baseColWidth="10" defaultRowHeight="12.75"/>
  <cols>
    <col min="1" max="1" width="0.28515625" customWidth="1"/>
    <col min="2" max="17" width="2.5703125" customWidth="1"/>
    <col min="18" max="18" width="1.5703125" customWidth="1"/>
    <col min="19" max="19" width="2.5703125" hidden="1" customWidth="1"/>
    <col min="20" max="20" width="0.42578125" customWidth="1"/>
    <col min="21" max="24" width="2.5703125" customWidth="1"/>
    <col min="25" max="25" width="1.42578125" customWidth="1"/>
    <col min="26" max="27" width="2.5703125" customWidth="1"/>
    <col min="28" max="28" width="1.42578125" customWidth="1"/>
    <col min="29" max="30" width="2.5703125" customWidth="1"/>
    <col min="31" max="31" width="1.28515625" customWidth="1"/>
    <col min="32" max="33" width="2.5703125" customWidth="1"/>
    <col min="34" max="34" width="0.5703125" customWidth="1"/>
    <col min="35" max="35" width="2.5703125" customWidth="1"/>
    <col min="36" max="36" width="3.7109375" customWidth="1"/>
    <col min="37" max="37" width="2.5703125" customWidth="1"/>
    <col min="38" max="38" width="5.140625" customWidth="1"/>
    <col min="39" max="16384" width="11.42578125" style="26"/>
  </cols>
  <sheetData>
    <row r="1" spans="1:39" ht="12.95" customHeight="1">
      <c r="A1" s="9"/>
      <c r="B1" s="11" t="str">
        <f>IF('Cover Sheet - Deckblatt'!AS1=1,"Identification No. Supplier:","Lieferant Nummer:")</f>
        <v>Identification No. Supplier:</v>
      </c>
      <c r="C1" s="89"/>
      <c r="D1" s="89"/>
      <c r="E1" s="89"/>
      <c r="F1" s="89"/>
      <c r="G1" s="89"/>
      <c r="H1" s="317" t="str">
        <f>IF('Cover Sheet - Deckblatt'!P29="","",'Cover Sheet - Deckblatt'!P29)</f>
        <v/>
      </c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10"/>
      <c r="T1" s="9"/>
      <c r="U1" s="11" t="str">
        <f>IF('Cover Sheet - Deckblatt'!AS1=1,"Identification No. DND:","DND Nummer:")</f>
        <v>Identification No. DND:</v>
      </c>
      <c r="V1" s="89"/>
      <c r="W1" s="89"/>
      <c r="X1" s="89"/>
      <c r="Y1" s="89"/>
      <c r="Z1" s="317" t="str">
        <f>IF('Cover Sheet - Deckblatt'!AG29="","",'Cover Sheet - Deckblatt'!AG29)</f>
        <v/>
      </c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8"/>
    </row>
    <row r="2" spans="1:39" ht="12.95" customHeight="1">
      <c r="A2" s="9"/>
      <c r="B2" s="11" t="str">
        <f>IF('Cover Sheet - Deckblatt'!AS1=1,"Test Report No.:","Prüfberichtsnummer:")</f>
        <v>Test Report No.:</v>
      </c>
      <c r="C2" s="12"/>
      <c r="D2" s="12"/>
      <c r="E2" s="12"/>
      <c r="F2" s="12"/>
      <c r="G2" s="12"/>
      <c r="H2" s="12"/>
      <c r="I2" s="319" t="str">
        <f>IF('Cover Sheet - Deckblatt'!I30="","",'Cover Sheet - Deckblatt'!I30)</f>
        <v/>
      </c>
      <c r="J2" s="317"/>
      <c r="K2" s="317"/>
      <c r="L2" s="317"/>
      <c r="M2" s="317"/>
      <c r="N2" s="317"/>
      <c r="O2" s="221" t="str">
        <f>IF('Cover Sheet - Deckblatt'!AS1=1,"Revision:","Version:")</f>
        <v>Revision:</v>
      </c>
      <c r="P2" s="221"/>
      <c r="Q2" s="221"/>
      <c r="R2" s="320" t="str">
        <f>IF('Cover Sheet - Deckblatt'!U30="","",'Cover Sheet - Deckblatt'!U30)</f>
        <v/>
      </c>
      <c r="S2" s="321"/>
      <c r="T2" s="9"/>
      <c r="U2" s="11" t="str">
        <f>IF('Cover Sheet - Deckblatt'!AS1=1,"Test Report No.:","Prüfberichtsnummer:")</f>
        <v>Test Report No.:</v>
      </c>
      <c r="V2" s="8"/>
      <c r="W2" s="8"/>
      <c r="X2" s="8"/>
      <c r="Y2" s="8"/>
      <c r="Z2" s="8"/>
      <c r="AA2" s="8"/>
      <c r="AB2" s="319" t="str">
        <f>IF('Cover Sheet - Deckblatt'!AE30="","",'Cover Sheet - Deckblatt'!AE30)</f>
        <v/>
      </c>
      <c r="AC2" s="317"/>
      <c r="AD2" s="317"/>
      <c r="AE2" s="317"/>
      <c r="AF2" s="317"/>
      <c r="AG2" s="317"/>
      <c r="AH2" s="221" t="str">
        <f>IF('Cover Sheet - Deckblatt'!AS1=1,"Revision:","Version:")</f>
        <v>Revision:</v>
      </c>
      <c r="AI2" s="221"/>
      <c r="AJ2" s="221"/>
      <c r="AK2" s="319" t="str">
        <f>IF('Cover Sheet - Deckblatt'!AR30="","",'Cover Sheet - Deckblatt'!AR30)</f>
        <v/>
      </c>
      <c r="AL2" s="322"/>
    </row>
    <row r="3" spans="1:39" s="39" customFormat="1" ht="12.95" customHeight="1">
      <c r="A3" s="14"/>
      <c r="B3" s="15" t="str">
        <f>IF('Cover Sheet - Deckblatt'!AS1=1,"Subject/Drawing/Revision No./ Status/Date:","Artikel-Nr/ Zeichnungsnummer/Änderungs-Nr./ Stand/ Datum:")</f>
        <v>Subject/Drawing/Revision No./ Status/Date:</v>
      </c>
      <c r="C3" s="15"/>
      <c r="D3" s="15"/>
      <c r="E3" s="15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5"/>
      <c r="T3" s="14"/>
      <c r="U3" s="15" t="str">
        <f>IF('Cover Sheet - Deckblatt'!AS1=1,"Subject/Drawing/Revision No./ Status/Date:","Artikel-Nr/ Zeichnungsnummer/Änderungs-Nr./ Stand/ Datum:")</f>
        <v>Subject/Drawing/Revision No./ Status/Date:</v>
      </c>
      <c r="V3" s="15"/>
      <c r="W3" s="15"/>
      <c r="X3" s="15"/>
      <c r="Y3" s="15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7"/>
    </row>
    <row r="4" spans="1:39" s="39" customFormat="1" ht="3" customHeight="1">
      <c r="A4" s="18"/>
      <c r="B4" s="91"/>
      <c r="C4" s="91"/>
      <c r="D4" s="91"/>
      <c r="E4" s="91"/>
      <c r="F4" s="91"/>
      <c r="G4" s="91"/>
      <c r="H4" s="91"/>
      <c r="I4" s="91"/>
      <c r="J4" s="95"/>
      <c r="K4" s="95"/>
      <c r="L4" s="95"/>
      <c r="M4" s="95"/>
      <c r="N4" s="95"/>
      <c r="O4" s="95"/>
      <c r="P4" s="95"/>
      <c r="Q4" s="95"/>
      <c r="R4" s="95"/>
      <c r="S4" s="91"/>
      <c r="T4" s="18"/>
      <c r="U4" s="91"/>
      <c r="V4" s="91"/>
      <c r="W4" s="91"/>
      <c r="X4" s="91"/>
      <c r="Y4" s="91"/>
      <c r="Z4" s="91"/>
      <c r="AA4" s="91"/>
      <c r="AB4" s="91"/>
      <c r="AC4" s="95"/>
      <c r="AD4" s="95"/>
      <c r="AE4" s="95"/>
      <c r="AF4" s="95"/>
      <c r="AG4" s="95"/>
      <c r="AH4" s="95"/>
      <c r="AI4" s="95"/>
      <c r="AJ4" s="95"/>
      <c r="AK4" s="95"/>
      <c r="AL4" s="96"/>
    </row>
    <row r="5" spans="1:39" s="40" customFormat="1" ht="12.95" customHeight="1">
      <c r="A5" s="21"/>
      <c r="B5" s="97" t="str">
        <f>IF('Cover Sheet - Deckblatt'!I31="","",'Cover Sheet - Deckblatt'!I31)</f>
        <v/>
      </c>
      <c r="C5" s="97"/>
      <c r="D5" s="97"/>
      <c r="E5" s="97"/>
      <c r="F5" s="97" t="str">
        <f>IF('Cover Sheet - Deckblatt'!I32="","",'Cover Sheet - Deckblatt'!I32)</f>
        <v/>
      </c>
      <c r="G5" s="97"/>
      <c r="H5" s="97"/>
      <c r="I5" s="97"/>
      <c r="J5" s="97"/>
      <c r="K5" s="97" t="str">
        <f>IF('Cover Sheet - Deckblatt'!I34="","",'Cover Sheet - Deckblatt'!I34)</f>
        <v/>
      </c>
      <c r="L5" s="97"/>
      <c r="M5" s="97"/>
      <c r="N5" s="97"/>
      <c r="O5" s="98" t="str">
        <f>IF('Cover Sheet - Deckblatt'!I33="","",'Cover Sheet - Deckblatt'!I33)</f>
        <v/>
      </c>
      <c r="P5" s="98"/>
      <c r="Q5" s="98"/>
      <c r="R5" s="98"/>
      <c r="S5" s="99"/>
      <c r="T5" s="22"/>
      <c r="U5" s="97"/>
      <c r="V5" s="97"/>
      <c r="W5" s="97"/>
      <c r="X5" s="97"/>
      <c r="Y5" s="97" t="str">
        <f>IF('Cover Sheet - Deckblatt'!AI32="","",'Cover Sheet - Deckblatt'!AI32)</f>
        <v/>
      </c>
      <c r="Z5" s="97"/>
      <c r="AA5" s="97"/>
      <c r="AB5" s="97"/>
      <c r="AC5" s="97"/>
      <c r="AD5" s="97" t="str">
        <f>IF('Cover Sheet - Deckblatt'!AI34="","",'Cover Sheet - Deckblatt'!AI34)</f>
        <v/>
      </c>
      <c r="AE5" s="97"/>
      <c r="AF5" s="97"/>
      <c r="AG5" s="97"/>
      <c r="AH5" s="98" t="str">
        <f>IF('Cover Sheet - Deckblatt'!AI33="","",'Cover Sheet - Deckblatt'!AI33)</f>
        <v/>
      </c>
      <c r="AI5" s="98"/>
      <c r="AJ5" s="98"/>
      <c r="AK5" s="98"/>
      <c r="AL5" s="99"/>
    </row>
    <row r="6" spans="1:39" ht="3" customHeight="1">
      <c r="A6" s="18"/>
      <c r="B6" s="91"/>
      <c r="C6" s="91"/>
      <c r="D6" s="91"/>
      <c r="E6" s="91"/>
      <c r="F6" s="91"/>
      <c r="G6" s="91"/>
      <c r="H6" s="91"/>
      <c r="I6" s="91"/>
      <c r="J6" s="95"/>
      <c r="K6" s="95"/>
      <c r="L6" s="95"/>
      <c r="M6" s="95"/>
      <c r="N6" s="95"/>
      <c r="O6" s="95"/>
      <c r="P6" s="95"/>
      <c r="Q6" s="95"/>
      <c r="R6" s="95"/>
      <c r="S6" s="91"/>
      <c r="T6" s="18"/>
      <c r="U6" s="91"/>
      <c r="V6" s="91"/>
      <c r="W6" s="91"/>
      <c r="X6" s="91"/>
      <c r="Y6" s="91"/>
      <c r="Z6" s="91"/>
      <c r="AA6" s="91"/>
      <c r="AB6" s="91"/>
      <c r="AC6" s="95"/>
      <c r="AD6" s="95"/>
      <c r="AE6" s="95"/>
      <c r="AF6" s="95"/>
      <c r="AG6" s="95"/>
      <c r="AH6" s="95"/>
      <c r="AI6" s="95"/>
      <c r="AJ6" s="95"/>
      <c r="AK6" s="95"/>
      <c r="AL6" s="96"/>
    </row>
    <row r="7" spans="1:39" ht="12.95" customHeight="1">
      <c r="A7" s="18"/>
      <c r="B7" s="19" t="str">
        <f>IF('Cover Sheet - Deckblatt'!AS1=1,"Designation:","Benennung:")</f>
        <v>Designation:</v>
      </c>
      <c r="C7" s="19"/>
      <c r="D7" s="19"/>
      <c r="E7" s="300" t="str">
        <f>IF('Cover Sheet - Deckblatt'!I35="","",'Cover Sheet - Deckblatt'!I35)</f>
        <v/>
      </c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19"/>
      <c r="T7" s="18"/>
      <c r="U7" s="19" t="str">
        <f>IF('Cover Sheet - Deckblatt'!AS1=1,"Designation:","Benennung:")</f>
        <v>Designation:</v>
      </c>
      <c r="V7" s="19"/>
      <c r="W7" s="19"/>
      <c r="X7" s="300" t="str">
        <f>IF('Cover Sheet - Deckblatt'!AI35="","",'Cover Sheet - Deckblatt'!AI35)</f>
        <v/>
      </c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1"/>
    </row>
    <row r="8" spans="1:39" s="39" customFormat="1" ht="3" customHeight="1">
      <c r="A8" s="23"/>
      <c r="B8" s="8"/>
      <c r="C8" s="8"/>
      <c r="D8" s="8"/>
      <c r="E8" s="8"/>
      <c r="F8" s="8"/>
      <c r="G8" s="8"/>
      <c r="H8" s="8"/>
      <c r="I8" s="8"/>
      <c r="J8" s="8"/>
      <c r="K8" s="8"/>
      <c r="L8" s="24"/>
      <c r="M8" s="24"/>
      <c r="N8" s="24"/>
      <c r="O8" s="24"/>
      <c r="P8" s="24"/>
      <c r="Q8" s="24"/>
      <c r="R8" s="24"/>
      <c r="S8" s="8"/>
      <c r="T8" s="23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25"/>
    </row>
    <row r="9" spans="1:39" ht="6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1:39" ht="17.25" customHeight="1">
      <c r="A10" s="302" t="s">
        <v>18</v>
      </c>
      <c r="B10" s="303"/>
      <c r="C10" s="150" t="str">
        <f>IF('Cover Sheet - Deckblatt'!AS1=1,"Requirements","Vorgaben")</f>
        <v>Requirements</v>
      </c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5"/>
      <c r="T10" s="309" t="str">
        <f>IF('Cover Sheet - Deckblatt'!AS1=1,"IST-value supplier","IST - Werte Lieferant")</f>
        <v>IST-value supplier</v>
      </c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1"/>
      <c r="AI10" s="313" t="str">
        <f>IF('Cover Sheet - Deckblatt'!AS1=1,"evaluation","Bewertung")</f>
        <v>evaluation</v>
      </c>
      <c r="AJ10" s="313"/>
      <c r="AK10" s="313"/>
      <c r="AL10" s="313"/>
      <c r="AM10" s="86" t="s">
        <v>89</v>
      </c>
    </row>
    <row r="11" spans="1:39" ht="3" customHeight="1">
      <c r="A11" s="37"/>
      <c r="B11" s="26"/>
      <c r="C11" s="306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8"/>
      <c r="T11" s="312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1"/>
      <c r="AI11" s="314"/>
      <c r="AJ11" s="315"/>
      <c r="AK11" s="315"/>
      <c r="AL11" s="316"/>
      <c r="AM11" s="87"/>
    </row>
    <row r="12" spans="1:39" ht="15.6" customHeight="1">
      <c r="A12" s="297" t="s">
        <v>19</v>
      </c>
      <c r="B12" s="298"/>
      <c r="C12" s="299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4"/>
      <c r="T12" s="299" t="str">
        <f>IF('Cover Sheet - Deckblatt'!AS1=1,"part 1","Teil 1")</f>
        <v>part 1</v>
      </c>
      <c r="U12" s="283"/>
      <c r="V12" s="283"/>
      <c r="W12" s="283" t="str">
        <f>IF('Cover Sheet - Deckblatt'!AS1=1,"part 2","Teil 2")</f>
        <v>part 2</v>
      </c>
      <c r="X12" s="283"/>
      <c r="Y12" s="283"/>
      <c r="Z12" s="283" t="str">
        <f>IF('Cover Sheet - Deckblatt'!AS1=1,"part 3","Teil 3")</f>
        <v>part 3</v>
      </c>
      <c r="AA12" s="283"/>
      <c r="AB12" s="283"/>
      <c r="AC12" s="283" t="str">
        <f>IF('Cover Sheet - Deckblatt'!AS1=1,"part 4","Teil 4")</f>
        <v>part 4</v>
      </c>
      <c r="AD12" s="283"/>
      <c r="AE12" s="283"/>
      <c r="AF12" s="283" t="str">
        <f>IF('Cover Sheet - Deckblatt'!AS1=1,"part 5","Teil 5")</f>
        <v>part 5</v>
      </c>
      <c r="AG12" s="283"/>
      <c r="AH12" s="284"/>
      <c r="AI12" s="285" t="str">
        <f>IF('Cover Sheet - Deckblatt'!AS1=1,"ok","i.O.")</f>
        <v>ok</v>
      </c>
      <c r="AJ12" s="286"/>
      <c r="AK12" s="286" t="str">
        <f>IF('Cover Sheet - Deckblatt'!AS1=1,"not ok","n. i. O.")</f>
        <v>not ok</v>
      </c>
      <c r="AL12" s="287"/>
      <c r="AM12" s="88" t="s">
        <v>90</v>
      </c>
    </row>
    <row r="13" spans="1:39" ht="15.95" customHeight="1">
      <c r="A13" s="259"/>
      <c r="B13" s="260"/>
      <c r="C13" s="288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90"/>
      <c r="T13" s="291"/>
      <c r="U13" s="292"/>
      <c r="V13" s="292"/>
      <c r="W13" s="293"/>
      <c r="X13" s="294"/>
      <c r="Y13" s="295"/>
      <c r="Z13" s="292"/>
      <c r="AA13" s="292"/>
      <c r="AB13" s="292"/>
      <c r="AC13" s="293"/>
      <c r="AD13" s="294"/>
      <c r="AE13" s="295"/>
      <c r="AF13" s="292"/>
      <c r="AG13" s="292"/>
      <c r="AH13" s="296"/>
      <c r="AI13" s="280"/>
      <c r="AJ13" s="281"/>
      <c r="AK13" s="281"/>
      <c r="AL13" s="282"/>
      <c r="AM13" s="140"/>
    </row>
    <row r="14" spans="1:39" s="41" customFormat="1" ht="15.95" customHeight="1">
      <c r="A14" s="267"/>
      <c r="B14" s="268"/>
      <c r="C14" s="269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1"/>
      <c r="T14" s="272"/>
      <c r="U14" s="273"/>
      <c r="V14" s="273"/>
      <c r="W14" s="274"/>
      <c r="X14" s="273"/>
      <c r="Y14" s="275"/>
      <c r="Z14" s="273"/>
      <c r="AA14" s="273"/>
      <c r="AB14" s="273"/>
      <c r="AC14" s="274"/>
      <c r="AD14" s="273"/>
      <c r="AE14" s="275"/>
      <c r="AF14" s="273"/>
      <c r="AG14" s="273"/>
      <c r="AH14" s="276"/>
      <c r="AI14" s="277"/>
      <c r="AJ14" s="278"/>
      <c r="AK14" s="278"/>
      <c r="AL14" s="279"/>
      <c r="AM14" s="141"/>
    </row>
    <row r="15" spans="1:39" s="41" customFormat="1" ht="15.95" customHeight="1">
      <c r="A15" s="259"/>
      <c r="B15" s="260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1"/>
      <c r="T15" s="272"/>
      <c r="U15" s="273"/>
      <c r="V15" s="273"/>
      <c r="W15" s="274"/>
      <c r="X15" s="273"/>
      <c r="Y15" s="275"/>
      <c r="Z15" s="273"/>
      <c r="AA15" s="273"/>
      <c r="AB15" s="273"/>
      <c r="AC15" s="274"/>
      <c r="AD15" s="273"/>
      <c r="AE15" s="275"/>
      <c r="AF15" s="273"/>
      <c r="AG15" s="273"/>
      <c r="AH15" s="276"/>
      <c r="AI15" s="277"/>
      <c r="AJ15" s="278"/>
      <c r="AK15" s="278"/>
      <c r="AL15" s="279"/>
      <c r="AM15" s="141"/>
    </row>
    <row r="16" spans="1:39" s="41" customFormat="1" ht="15.95" customHeight="1">
      <c r="A16" s="267"/>
      <c r="B16" s="268"/>
      <c r="C16" s="269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1"/>
      <c r="T16" s="272"/>
      <c r="U16" s="273"/>
      <c r="V16" s="273"/>
      <c r="W16" s="274"/>
      <c r="X16" s="273"/>
      <c r="Y16" s="275"/>
      <c r="Z16" s="273"/>
      <c r="AA16" s="273"/>
      <c r="AB16" s="273"/>
      <c r="AC16" s="274"/>
      <c r="AD16" s="273"/>
      <c r="AE16" s="275"/>
      <c r="AF16" s="273"/>
      <c r="AG16" s="273"/>
      <c r="AH16" s="276"/>
      <c r="AI16" s="277"/>
      <c r="AJ16" s="278"/>
      <c r="AK16" s="278"/>
      <c r="AL16" s="279"/>
      <c r="AM16" s="141"/>
    </row>
    <row r="17" spans="1:39" s="41" customFormat="1" ht="15.95" customHeight="1">
      <c r="A17" s="259"/>
      <c r="B17" s="260"/>
      <c r="C17" s="269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1"/>
      <c r="T17" s="272"/>
      <c r="U17" s="273"/>
      <c r="V17" s="273"/>
      <c r="W17" s="274"/>
      <c r="X17" s="273"/>
      <c r="Y17" s="275"/>
      <c r="Z17" s="273"/>
      <c r="AA17" s="273"/>
      <c r="AB17" s="273"/>
      <c r="AC17" s="274"/>
      <c r="AD17" s="273"/>
      <c r="AE17" s="275"/>
      <c r="AF17" s="273"/>
      <c r="AG17" s="273"/>
      <c r="AH17" s="276"/>
      <c r="AI17" s="277"/>
      <c r="AJ17" s="278"/>
      <c r="AK17" s="278"/>
      <c r="AL17" s="279"/>
      <c r="AM17" s="141"/>
    </row>
    <row r="18" spans="1:39" s="41" customFormat="1" ht="15.95" customHeight="1">
      <c r="A18" s="267"/>
      <c r="B18" s="268"/>
      <c r="C18" s="269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1"/>
      <c r="T18" s="272"/>
      <c r="U18" s="273"/>
      <c r="V18" s="273"/>
      <c r="W18" s="274"/>
      <c r="X18" s="273"/>
      <c r="Y18" s="275"/>
      <c r="Z18" s="273"/>
      <c r="AA18" s="273"/>
      <c r="AB18" s="273"/>
      <c r="AC18" s="274"/>
      <c r="AD18" s="273"/>
      <c r="AE18" s="275"/>
      <c r="AF18" s="273"/>
      <c r="AG18" s="273"/>
      <c r="AH18" s="276"/>
      <c r="AI18" s="277"/>
      <c r="AJ18" s="278"/>
      <c r="AK18" s="278"/>
      <c r="AL18" s="279"/>
      <c r="AM18" s="141"/>
    </row>
    <row r="19" spans="1:39" s="41" customFormat="1" ht="15.95" customHeight="1">
      <c r="A19" s="259"/>
      <c r="B19" s="260"/>
      <c r="C19" s="269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1"/>
      <c r="T19" s="272"/>
      <c r="U19" s="273"/>
      <c r="V19" s="273"/>
      <c r="W19" s="274"/>
      <c r="X19" s="273"/>
      <c r="Y19" s="275"/>
      <c r="Z19" s="273"/>
      <c r="AA19" s="273"/>
      <c r="AB19" s="273"/>
      <c r="AC19" s="274"/>
      <c r="AD19" s="273"/>
      <c r="AE19" s="275"/>
      <c r="AF19" s="273"/>
      <c r="AG19" s="273"/>
      <c r="AH19" s="276"/>
      <c r="AI19" s="277"/>
      <c r="AJ19" s="278"/>
      <c r="AK19" s="278"/>
      <c r="AL19" s="279"/>
      <c r="AM19" s="141"/>
    </row>
    <row r="20" spans="1:39" s="41" customFormat="1" ht="15.95" customHeight="1">
      <c r="A20" s="267"/>
      <c r="B20" s="268"/>
      <c r="C20" s="269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1"/>
      <c r="T20" s="272"/>
      <c r="U20" s="273"/>
      <c r="V20" s="273"/>
      <c r="W20" s="274"/>
      <c r="X20" s="273"/>
      <c r="Y20" s="275"/>
      <c r="Z20" s="273"/>
      <c r="AA20" s="273"/>
      <c r="AB20" s="273"/>
      <c r="AC20" s="274"/>
      <c r="AD20" s="273"/>
      <c r="AE20" s="275"/>
      <c r="AF20" s="273"/>
      <c r="AG20" s="273"/>
      <c r="AH20" s="276"/>
      <c r="AI20" s="277"/>
      <c r="AJ20" s="278"/>
      <c r="AK20" s="278"/>
      <c r="AL20" s="279"/>
      <c r="AM20" s="141"/>
    </row>
    <row r="21" spans="1:39" s="41" customFormat="1" ht="15.95" customHeight="1">
      <c r="A21" s="259"/>
      <c r="B21" s="260"/>
      <c r="C21" s="269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1"/>
      <c r="T21" s="272"/>
      <c r="U21" s="273"/>
      <c r="V21" s="273"/>
      <c r="W21" s="274"/>
      <c r="X21" s="273"/>
      <c r="Y21" s="275"/>
      <c r="Z21" s="273"/>
      <c r="AA21" s="273"/>
      <c r="AB21" s="273"/>
      <c r="AC21" s="274"/>
      <c r="AD21" s="273"/>
      <c r="AE21" s="275"/>
      <c r="AF21" s="273"/>
      <c r="AG21" s="273"/>
      <c r="AH21" s="276"/>
      <c r="AI21" s="277"/>
      <c r="AJ21" s="278"/>
      <c r="AK21" s="278"/>
      <c r="AL21" s="279"/>
      <c r="AM21" s="141"/>
    </row>
    <row r="22" spans="1:39" s="41" customFormat="1" ht="15.95" customHeight="1">
      <c r="A22" s="267"/>
      <c r="B22" s="268"/>
      <c r="C22" s="269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1"/>
      <c r="T22" s="272"/>
      <c r="U22" s="273"/>
      <c r="V22" s="273"/>
      <c r="W22" s="274"/>
      <c r="X22" s="273"/>
      <c r="Y22" s="275"/>
      <c r="Z22" s="273"/>
      <c r="AA22" s="273"/>
      <c r="AB22" s="273"/>
      <c r="AC22" s="274"/>
      <c r="AD22" s="273"/>
      <c r="AE22" s="275"/>
      <c r="AF22" s="273"/>
      <c r="AG22" s="273"/>
      <c r="AH22" s="276"/>
      <c r="AI22" s="277"/>
      <c r="AJ22" s="278"/>
      <c r="AK22" s="278"/>
      <c r="AL22" s="279"/>
      <c r="AM22" s="141"/>
    </row>
    <row r="23" spans="1:39" s="41" customFormat="1" ht="15.95" customHeight="1">
      <c r="A23" s="259"/>
      <c r="B23" s="260"/>
      <c r="C23" s="269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1"/>
      <c r="T23" s="272"/>
      <c r="U23" s="273"/>
      <c r="V23" s="273"/>
      <c r="W23" s="274"/>
      <c r="X23" s="273"/>
      <c r="Y23" s="275"/>
      <c r="Z23" s="273"/>
      <c r="AA23" s="273"/>
      <c r="AB23" s="273"/>
      <c r="AC23" s="274"/>
      <c r="AD23" s="273"/>
      <c r="AE23" s="275"/>
      <c r="AF23" s="273"/>
      <c r="AG23" s="273"/>
      <c r="AH23" s="276"/>
      <c r="AI23" s="277"/>
      <c r="AJ23" s="278"/>
      <c r="AK23" s="278"/>
      <c r="AL23" s="279"/>
      <c r="AM23" s="141"/>
    </row>
    <row r="24" spans="1:39" s="41" customFormat="1" ht="15.95" customHeight="1">
      <c r="A24" s="267"/>
      <c r="B24" s="268"/>
      <c r="C24" s="269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1"/>
      <c r="T24" s="272"/>
      <c r="U24" s="273"/>
      <c r="V24" s="273"/>
      <c r="W24" s="274"/>
      <c r="X24" s="273"/>
      <c r="Y24" s="275"/>
      <c r="Z24" s="273"/>
      <c r="AA24" s="273"/>
      <c r="AB24" s="273"/>
      <c r="AC24" s="274"/>
      <c r="AD24" s="273"/>
      <c r="AE24" s="275"/>
      <c r="AF24" s="273"/>
      <c r="AG24" s="273"/>
      <c r="AH24" s="276"/>
      <c r="AI24" s="277"/>
      <c r="AJ24" s="278"/>
      <c r="AK24" s="278"/>
      <c r="AL24" s="279"/>
      <c r="AM24" s="141"/>
    </row>
    <row r="25" spans="1:39" s="41" customFormat="1" ht="15.95" customHeight="1">
      <c r="A25" s="259"/>
      <c r="B25" s="260"/>
      <c r="C25" s="269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1"/>
      <c r="T25" s="272"/>
      <c r="U25" s="273"/>
      <c r="V25" s="273"/>
      <c r="W25" s="274"/>
      <c r="X25" s="273"/>
      <c r="Y25" s="275"/>
      <c r="Z25" s="273"/>
      <c r="AA25" s="273"/>
      <c r="AB25" s="273"/>
      <c r="AC25" s="274"/>
      <c r="AD25" s="273"/>
      <c r="AE25" s="275"/>
      <c r="AF25" s="273"/>
      <c r="AG25" s="273"/>
      <c r="AH25" s="276"/>
      <c r="AI25" s="277"/>
      <c r="AJ25" s="278"/>
      <c r="AK25" s="278"/>
      <c r="AL25" s="279"/>
      <c r="AM25" s="141"/>
    </row>
    <row r="26" spans="1:39" s="41" customFormat="1" ht="15.95" customHeight="1">
      <c r="A26" s="267"/>
      <c r="B26" s="268"/>
      <c r="C26" s="269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1"/>
      <c r="T26" s="272"/>
      <c r="U26" s="273"/>
      <c r="V26" s="273"/>
      <c r="W26" s="274"/>
      <c r="X26" s="273"/>
      <c r="Y26" s="275"/>
      <c r="Z26" s="273"/>
      <c r="AA26" s="273"/>
      <c r="AB26" s="273"/>
      <c r="AC26" s="274"/>
      <c r="AD26" s="273"/>
      <c r="AE26" s="275"/>
      <c r="AF26" s="273"/>
      <c r="AG26" s="273"/>
      <c r="AH26" s="276"/>
      <c r="AI26" s="277"/>
      <c r="AJ26" s="278"/>
      <c r="AK26" s="278"/>
      <c r="AL26" s="279"/>
      <c r="AM26" s="141"/>
    </row>
    <row r="27" spans="1:39" s="41" customFormat="1" ht="15.95" customHeight="1">
      <c r="A27" s="259"/>
      <c r="B27" s="260"/>
      <c r="C27" s="269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1"/>
      <c r="T27" s="272"/>
      <c r="U27" s="273"/>
      <c r="V27" s="273"/>
      <c r="W27" s="274"/>
      <c r="X27" s="273"/>
      <c r="Y27" s="275"/>
      <c r="Z27" s="273"/>
      <c r="AA27" s="273"/>
      <c r="AB27" s="273"/>
      <c r="AC27" s="274"/>
      <c r="AD27" s="273"/>
      <c r="AE27" s="275"/>
      <c r="AF27" s="273"/>
      <c r="AG27" s="273"/>
      <c r="AH27" s="276"/>
      <c r="AI27" s="277"/>
      <c r="AJ27" s="278"/>
      <c r="AK27" s="278"/>
      <c r="AL27" s="279"/>
      <c r="AM27" s="141"/>
    </row>
    <row r="28" spans="1:39" s="41" customFormat="1" ht="15.95" customHeight="1">
      <c r="A28" s="267"/>
      <c r="B28" s="268"/>
      <c r="C28" s="269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1"/>
      <c r="T28" s="272"/>
      <c r="U28" s="273"/>
      <c r="V28" s="273"/>
      <c r="W28" s="274"/>
      <c r="X28" s="273"/>
      <c r="Y28" s="275"/>
      <c r="Z28" s="273"/>
      <c r="AA28" s="273"/>
      <c r="AB28" s="273"/>
      <c r="AC28" s="274"/>
      <c r="AD28" s="273"/>
      <c r="AE28" s="275"/>
      <c r="AF28" s="273"/>
      <c r="AG28" s="273"/>
      <c r="AH28" s="276"/>
      <c r="AI28" s="277"/>
      <c r="AJ28" s="278"/>
      <c r="AK28" s="278"/>
      <c r="AL28" s="279"/>
      <c r="AM28" s="141"/>
    </row>
    <row r="29" spans="1:39" s="41" customFormat="1" ht="15.95" customHeight="1">
      <c r="A29" s="259"/>
      <c r="B29" s="260"/>
      <c r="C29" s="269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1"/>
      <c r="T29" s="272"/>
      <c r="U29" s="273"/>
      <c r="V29" s="273"/>
      <c r="W29" s="274"/>
      <c r="X29" s="273"/>
      <c r="Y29" s="275"/>
      <c r="Z29" s="273"/>
      <c r="AA29" s="273"/>
      <c r="AB29" s="273"/>
      <c r="AC29" s="274"/>
      <c r="AD29" s="273"/>
      <c r="AE29" s="275"/>
      <c r="AF29" s="273"/>
      <c r="AG29" s="273"/>
      <c r="AH29" s="276"/>
      <c r="AI29" s="277"/>
      <c r="AJ29" s="278"/>
      <c r="AK29" s="278"/>
      <c r="AL29" s="279"/>
      <c r="AM29" s="141"/>
    </row>
    <row r="30" spans="1:39" ht="15.95" customHeight="1">
      <c r="A30" s="267"/>
      <c r="B30" s="268"/>
      <c r="C30" s="261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3"/>
      <c r="T30" s="264"/>
      <c r="U30" s="257"/>
      <c r="V30" s="257"/>
      <c r="W30" s="265"/>
      <c r="X30" s="257"/>
      <c r="Y30" s="266"/>
      <c r="Z30" s="257"/>
      <c r="AA30" s="257"/>
      <c r="AB30" s="257"/>
      <c r="AC30" s="265"/>
      <c r="AD30" s="257"/>
      <c r="AE30" s="266"/>
      <c r="AF30" s="257"/>
      <c r="AG30" s="257"/>
      <c r="AH30" s="258"/>
      <c r="AI30" s="251"/>
      <c r="AJ30" s="252"/>
      <c r="AK30" s="252"/>
      <c r="AL30" s="253"/>
      <c r="AM30" s="141"/>
    </row>
    <row r="31" spans="1:39" s="41" customFormat="1" ht="15.95" customHeight="1">
      <c r="A31" s="259"/>
      <c r="B31" s="260"/>
      <c r="C31" s="269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1"/>
      <c r="T31" s="272"/>
      <c r="U31" s="273"/>
      <c r="V31" s="273"/>
      <c r="W31" s="274"/>
      <c r="X31" s="273"/>
      <c r="Y31" s="275"/>
      <c r="Z31" s="273"/>
      <c r="AA31" s="273"/>
      <c r="AB31" s="273"/>
      <c r="AC31" s="274"/>
      <c r="AD31" s="273"/>
      <c r="AE31" s="275"/>
      <c r="AF31" s="273"/>
      <c r="AG31" s="273"/>
      <c r="AH31" s="276"/>
      <c r="AI31" s="277"/>
      <c r="AJ31" s="278"/>
      <c r="AK31" s="278"/>
      <c r="AL31" s="279"/>
      <c r="AM31" s="141"/>
    </row>
    <row r="32" spans="1:39" ht="15.95" customHeight="1">
      <c r="A32" s="267"/>
      <c r="B32" s="268"/>
      <c r="C32" s="261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3"/>
      <c r="T32" s="264"/>
      <c r="U32" s="257"/>
      <c r="V32" s="257"/>
      <c r="W32" s="265"/>
      <c r="X32" s="257"/>
      <c r="Y32" s="266"/>
      <c r="Z32" s="257"/>
      <c r="AA32" s="257"/>
      <c r="AB32" s="257"/>
      <c r="AC32" s="265"/>
      <c r="AD32" s="257"/>
      <c r="AE32" s="266"/>
      <c r="AF32" s="257"/>
      <c r="AG32" s="257"/>
      <c r="AH32" s="258"/>
      <c r="AI32" s="251"/>
      <c r="AJ32" s="252"/>
      <c r="AK32" s="252"/>
      <c r="AL32" s="253"/>
      <c r="AM32" s="141"/>
    </row>
    <row r="33" spans="1:39" ht="15.95" customHeight="1">
      <c r="A33" s="259"/>
      <c r="B33" s="260"/>
      <c r="C33" s="261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3"/>
      <c r="T33" s="264"/>
      <c r="U33" s="257"/>
      <c r="V33" s="257"/>
      <c r="W33" s="265"/>
      <c r="X33" s="257"/>
      <c r="Y33" s="266"/>
      <c r="Z33" s="257"/>
      <c r="AA33" s="257"/>
      <c r="AB33" s="257"/>
      <c r="AC33" s="265"/>
      <c r="AD33" s="257"/>
      <c r="AE33" s="266"/>
      <c r="AF33" s="257"/>
      <c r="AG33" s="257"/>
      <c r="AH33" s="258"/>
      <c r="AI33" s="251"/>
      <c r="AJ33" s="252"/>
      <c r="AK33" s="252"/>
      <c r="AL33" s="253"/>
      <c r="AM33" s="141"/>
    </row>
    <row r="34" spans="1:39" ht="15.95" customHeight="1">
      <c r="A34" s="267"/>
      <c r="B34" s="268"/>
      <c r="C34" s="261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3"/>
      <c r="T34" s="264"/>
      <c r="U34" s="257"/>
      <c r="V34" s="257"/>
      <c r="W34" s="265"/>
      <c r="X34" s="257"/>
      <c r="Y34" s="266"/>
      <c r="Z34" s="257"/>
      <c r="AA34" s="257"/>
      <c r="AB34" s="257"/>
      <c r="AC34" s="265"/>
      <c r="AD34" s="257"/>
      <c r="AE34" s="266"/>
      <c r="AF34" s="257"/>
      <c r="AG34" s="257"/>
      <c r="AH34" s="258"/>
      <c r="AI34" s="251"/>
      <c r="AJ34" s="252"/>
      <c r="AK34" s="252"/>
      <c r="AL34" s="253"/>
      <c r="AM34" s="141"/>
    </row>
    <row r="35" spans="1:39" ht="15.95" customHeight="1">
      <c r="A35" s="259"/>
      <c r="B35" s="260"/>
      <c r="C35" s="261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3"/>
      <c r="T35" s="264"/>
      <c r="U35" s="257"/>
      <c r="V35" s="257"/>
      <c r="W35" s="265"/>
      <c r="X35" s="257"/>
      <c r="Y35" s="266"/>
      <c r="Z35" s="257"/>
      <c r="AA35" s="257"/>
      <c r="AB35" s="257"/>
      <c r="AC35" s="265"/>
      <c r="AD35" s="257"/>
      <c r="AE35" s="266"/>
      <c r="AF35" s="257"/>
      <c r="AG35" s="257"/>
      <c r="AH35" s="258"/>
      <c r="AI35" s="251"/>
      <c r="AJ35" s="252"/>
      <c r="AK35" s="252"/>
      <c r="AL35" s="253"/>
      <c r="AM35" s="141"/>
    </row>
    <row r="36" spans="1:39" ht="15.95" customHeight="1">
      <c r="A36" s="267"/>
      <c r="B36" s="268"/>
      <c r="C36" s="261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3"/>
      <c r="T36" s="264"/>
      <c r="U36" s="257"/>
      <c r="V36" s="257"/>
      <c r="W36" s="265"/>
      <c r="X36" s="257"/>
      <c r="Y36" s="266"/>
      <c r="Z36" s="257"/>
      <c r="AA36" s="257"/>
      <c r="AB36" s="257"/>
      <c r="AC36" s="265"/>
      <c r="AD36" s="257"/>
      <c r="AE36" s="266"/>
      <c r="AF36" s="257"/>
      <c r="AG36" s="257"/>
      <c r="AH36" s="258"/>
      <c r="AI36" s="251"/>
      <c r="AJ36" s="252"/>
      <c r="AK36" s="252"/>
      <c r="AL36" s="253"/>
      <c r="AM36" s="141"/>
    </row>
    <row r="37" spans="1:39" ht="15.95" customHeight="1">
      <c r="A37" s="259"/>
      <c r="B37" s="260"/>
      <c r="C37" s="261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3"/>
      <c r="T37" s="264"/>
      <c r="U37" s="257"/>
      <c r="V37" s="257"/>
      <c r="W37" s="265"/>
      <c r="X37" s="257"/>
      <c r="Y37" s="266"/>
      <c r="Z37" s="257"/>
      <c r="AA37" s="257"/>
      <c r="AB37" s="257"/>
      <c r="AC37" s="265"/>
      <c r="AD37" s="257"/>
      <c r="AE37" s="266"/>
      <c r="AF37" s="257"/>
      <c r="AG37" s="257"/>
      <c r="AH37" s="258"/>
      <c r="AI37" s="251"/>
      <c r="AJ37" s="252"/>
      <c r="AK37" s="252"/>
      <c r="AL37" s="253"/>
      <c r="AM37" s="141"/>
    </row>
    <row r="38" spans="1:39" ht="15.95" customHeight="1">
      <c r="A38" s="267"/>
      <c r="B38" s="268"/>
      <c r="C38" s="261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3"/>
      <c r="T38" s="264"/>
      <c r="U38" s="257"/>
      <c r="V38" s="257"/>
      <c r="W38" s="265"/>
      <c r="X38" s="257"/>
      <c r="Y38" s="266"/>
      <c r="Z38" s="257"/>
      <c r="AA38" s="257"/>
      <c r="AB38" s="257"/>
      <c r="AC38" s="265"/>
      <c r="AD38" s="257"/>
      <c r="AE38" s="266"/>
      <c r="AF38" s="257"/>
      <c r="AG38" s="257"/>
      <c r="AH38" s="258"/>
      <c r="AI38" s="251"/>
      <c r="AJ38" s="252"/>
      <c r="AK38" s="252"/>
      <c r="AL38" s="253"/>
      <c r="AM38" s="141"/>
    </row>
    <row r="39" spans="1:39" ht="15.95" customHeight="1">
      <c r="A39" s="259"/>
      <c r="B39" s="260"/>
      <c r="C39" s="261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3"/>
      <c r="T39" s="264"/>
      <c r="U39" s="257"/>
      <c r="V39" s="257"/>
      <c r="W39" s="265"/>
      <c r="X39" s="257"/>
      <c r="Y39" s="266"/>
      <c r="Z39" s="257"/>
      <c r="AA39" s="257"/>
      <c r="AB39" s="257"/>
      <c r="AC39" s="265"/>
      <c r="AD39" s="257"/>
      <c r="AE39" s="266"/>
      <c r="AF39" s="257"/>
      <c r="AG39" s="257"/>
      <c r="AH39" s="258"/>
      <c r="AI39" s="251"/>
      <c r="AJ39" s="252"/>
      <c r="AK39" s="252"/>
      <c r="AL39" s="253"/>
      <c r="AM39" s="141"/>
    </row>
    <row r="40" spans="1:39" ht="15.95" customHeight="1">
      <c r="A40" s="267"/>
      <c r="B40" s="268"/>
      <c r="C40" s="261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3"/>
      <c r="T40" s="264"/>
      <c r="U40" s="257"/>
      <c r="V40" s="257"/>
      <c r="W40" s="265"/>
      <c r="X40" s="257"/>
      <c r="Y40" s="266"/>
      <c r="Z40" s="257"/>
      <c r="AA40" s="257"/>
      <c r="AB40" s="257"/>
      <c r="AC40" s="265"/>
      <c r="AD40" s="257"/>
      <c r="AE40" s="266"/>
      <c r="AF40" s="257"/>
      <c r="AG40" s="257"/>
      <c r="AH40" s="258"/>
      <c r="AI40" s="251"/>
      <c r="AJ40" s="252"/>
      <c r="AK40" s="252"/>
      <c r="AL40" s="253"/>
      <c r="AM40" s="141"/>
    </row>
    <row r="41" spans="1:39" ht="15.95" customHeight="1">
      <c r="A41" s="259"/>
      <c r="B41" s="260"/>
      <c r="C41" s="261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3"/>
      <c r="T41" s="264"/>
      <c r="U41" s="257"/>
      <c r="V41" s="257"/>
      <c r="W41" s="265"/>
      <c r="X41" s="257"/>
      <c r="Y41" s="266"/>
      <c r="Z41" s="257"/>
      <c r="AA41" s="257"/>
      <c r="AB41" s="257"/>
      <c r="AC41" s="265"/>
      <c r="AD41" s="257"/>
      <c r="AE41" s="266"/>
      <c r="AF41" s="257"/>
      <c r="AG41" s="257"/>
      <c r="AH41" s="258"/>
      <c r="AI41" s="251"/>
      <c r="AJ41" s="252"/>
      <c r="AK41" s="252"/>
      <c r="AL41" s="253"/>
      <c r="AM41" s="141"/>
    </row>
    <row r="42" spans="1:39" ht="15.95" customHeight="1">
      <c r="A42" s="267"/>
      <c r="B42" s="268"/>
      <c r="C42" s="261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3"/>
      <c r="T42" s="264"/>
      <c r="U42" s="257"/>
      <c r="V42" s="257"/>
      <c r="W42" s="265"/>
      <c r="X42" s="257"/>
      <c r="Y42" s="266"/>
      <c r="Z42" s="257"/>
      <c r="AA42" s="257"/>
      <c r="AB42" s="257"/>
      <c r="AC42" s="265"/>
      <c r="AD42" s="257"/>
      <c r="AE42" s="266"/>
      <c r="AF42" s="257"/>
      <c r="AG42" s="257"/>
      <c r="AH42" s="258"/>
      <c r="AI42" s="251"/>
      <c r="AJ42" s="252"/>
      <c r="AK42" s="252"/>
      <c r="AL42" s="253"/>
      <c r="AM42" s="141"/>
    </row>
    <row r="43" spans="1:39" ht="15.95" customHeight="1">
      <c r="A43" s="259"/>
      <c r="B43" s="260"/>
      <c r="C43" s="261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3"/>
      <c r="T43" s="264"/>
      <c r="U43" s="257"/>
      <c r="V43" s="257"/>
      <c r="W43" s="265"/>
      <c r="X43" s="257"/>
      <c r="Y43" s="266"/>
      <c r="Z43" s="257"/>
      <c r="AA43" s="257"/>
      <c r="AB43" s="257"/>
      <c r="AC43" s="265"/>
      <c r="AD43" s="257"/>
      <c r="AE43" s="266"/>
      <c r="AF43" s="257"/>
      <c r="AG43" s="257"/>
      <c r="AH43" s="258"/>
      <c r="AI43" s="251"/>
      <c r="AJ43" s="252"/>
      <c r="AK43" s="252"/>
      <c r="AL43" s="253"/>
      <c r="AM43" s="141"/>
    </row>
    <row r="44" spans="1:39" ht="15.95" customHeight="1">
      <c r="A44" s="267"/>
      <c r="B44" s="268"/>
      <c r="C44" s="261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3"/>
      <c r="T44" s="264"/>
      <c r="U44" s="257"/>
      <c r="V44" s="257"/>
      <c r="W44" s="265"/>
      <c r="X44" s="257"/>
      <c r="Y44" s="266"/>
      <c r="Z44" s="257"/>
      <c r="AA44" s="257"/>
      <c r="AB44" s="257"/>
      <c r="AC44" s="265"/>
      <c r="AD44" s="257"/>
      <c r="AE44" s="266"/>
      <c r="AF44" s="257"/>
      <c r="AG44" s="257"/>
      <c r="AH44" s="258"/>
      <c r="AI44" s="251"/>
      <c r="AJ44" s="252"/>
      <c r="AK44" s="252"/>
      <c r="AL44" s="253"/>
      <c r="AM44" s="141"/>
    </row>
    <row r="45" spans="1:39" ht="15.95" customHeight="1">
      <c r="A45" s="259"/>
      <c r="B45" s="260"/>
      <c r="C45" s="261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3"/>
      <c r="T45" s="264"/>
      <c r="U45" s="257"/>
      <c r="V45" s="257"/>
      <c r="W45" s="265"/>
      <c r="X45" s="257"/>
      <c r="Y45" s="266"/>
      <c r="Z45" s="257"/>
      <c r="AA45" s="257"/>
      <c r="AB45" s="257"/>
      <c r="AC45" s="265"/>
      <c r="AD45" s="257"/>
      <c r="AE45" s="266"/>
      <c r="AF45" s="257"/>
      <c r="AG45" s="257"/>
      <c r="AH45" s="258"/>
      <c r="AI45" s="251"/>
      <c r="AJ45" s="252"/>
      <c r="AK45" s="252"/>
      <c r="AL45" s="253"/>
      <c r="AM45" s="142"/>
    </row>
    <row r="46" spans="1:39" ht="12.95" customHeight="1">
      <c r="A46" s="14"/>
      <c r="B46" s="33" t="str">
        <f>IF('Cover Sheet - Deckblatt'!AS1=1,"Confirmation Supplier","Bestätigung Lieferant")</f>
        <v>Confirmation Supplier</v>
      </c>
      <c r="C46" s="15"/>
      <c r="D46" s="15"/>
      <c r="E46" s="15"/>
      <c r="F46" s="15"/>
      <c r="G46" s="15"/>
      <c r="H46" s="15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17"/>
      <c r="T46" s="9"/>
      <c r="U46" s="11" t="str">
        <f>IF('Cover Sheet - Deckblatt'!AS1=1,"Decision DND","Entscheidung DND")</f>
        <v>Decision DND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0"/>
    </row>
    <row r="47" spans="1:39" ht="12.95" customHeight="1">
      <c r="A47" s="18"/>
      <c r="B47" s="19" t="str">
        <f>IF('Cover Sheet - Deckblatt'!AS1=1,"Comments:","Bemerkung")</f>
        <v>Comments:</v>
      </c>
      <c r="C47" s="19"/>
      <c r="D47" s="19"/>
      <c r="E47" s="19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0"/>
      <c r="T47" s="9"/>
      <c r="U47" s="11" t="str">
        <f>IF('Cover Sheet - Deckblatt'!AS1=1,"released","frei")</f>
        <v>released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0"/>
      <c r="AJ47" s="248"/>
      <c r="AK47" s="249"/>
      <c r="AL47" s="250"/>
    </row>
    <row r="48" spans="1:39" ht="12.95" customHeight="1">
      <c r="A48" s="18"/>
      <c r="B48" s="255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0"/>
      <c r="T48" s="18"/>
      <c r="U48" s="11" t="str">
        <f>IF('Cover Sheet - Deckblatt'!AS1=1,"Conditionally approved","frei mit Auflage")</f>
        <v>Conditionally approved</v>
      </c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248"/>
      <c r="AK48" s="249"/>
      <c r="AL48" s="250"/>
    </row>
    <row r="49" spans="1:38" ht="12.95" customHeight="1">
      <c r="A49" s="23"/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5"/>
      <c r="T49" s="9"/>
      <c r="U49" s="35" t="str">
        <f>IF('Cover Sheet - Deckblatt'!AS1=1,"reject, re-sampling required","abgelehnt, Nachbemusterung erforderlich")</f>
        <v>reject, re-sampling required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0"/>
      <c r="AJ49" s="248"/>
      <c r="AK49" s="249"/>
      <c r="AL49" s="250"/>
    </row>
    <row r="50" spans="1:38" ht="12.95" customHeight="1">
      <c r="A50" s="18"/>
      <c r="B50" s="169" t="s">
        <v>17</v>
      </c>
      <c r="C50" s="169"/>
      <c r="D50" s="169"/>
      <c r="E50" s="38"/>
      <c r="F50" s="38"/>
      <c r="G50" s="38"/>
      <c r="H50" s="149" t="str">
        <f>IF('Cover Sheet - Deckblatt'!H45="","",'Cover Sheet - Deckblatt'!H45)</f>
        <v/>
      </c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9"/>
      <c r="T50" s="18"/>
      <c r="U50" s="169" t="s">
        <v>17</v>
      </c>
      <c r="V50" s="169"/>
      <c r="W50" s="169"/>
      <c r="X50" s="36"/>
      <c r="Y50" s="36"/>
      <c r="Z50" s="36"/>
      <c r="AA50" s="246" t="str">
        <f>IF('Cover Sheet - Deckblatt'!H60="","",'Cover Sheet - Deckblatt'!H60)</f>
        <v/>
      </c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0"/>
    </row>
    <row r="51" spans="1:38" ht="12.95" customHeight="1">
      <c r="A51" s="18"/>
      <c r="B51" s="171" t="str">
        <f>IF('Cover Sheet - Deckblatt'!AS1=1,"Department:","Abteilung:")</f>
        <v>Department:</v>
      </c>
      <c r="C51" s="171"/>
      <c r="D51" s="171"/>
      <c r="E51" s="171"/>
      <c r="F51" s="171"/>
      <c r="G51" s="38"/>
      <c r="H51" s="149" t="str">
        <f>IF('Cover Sheet - Deckblatt'!H46="","",'Cover Sheet - Deckblatt'!H46)</f>
        <v/>
      </c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9"/>
      <c r="T51" s="18"/>
      <c r="U51" s="171" t="str">
        <f>IF('Cover Sheet - Deckblatt'!AS1=1,"Department:","Abteilung:")</f>
        <v>Department:</v>
      </c>
      <c r="V51" s="171"/>
      <c r="W51" s="171"/>
      <c r="X51" s="171"/>
      <c r="Y51" s="171"/>
      <c r="Z51" s="36"/>
      <c r="AA51" s="246" t="str">
        <f>IF('Cover Sheet - Deckblatt'!H61="","",'Cover Sheet - Deckblatt'!H61)</f>
        <v/>
      </c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0"/>
    </row>
    <row r="52" spans="1:38" ht="12.95" customHeight="1">
      <c r="A52" s="18"/>
      <c r="B52" s="171" t="str">
        <f>IF('Cover Sheet - Deckblatt'!AS1=1,"Telephone / e-mail:","Telefon / e-Mail:")</f>
        <v>Telephone / e-mail:</v>
      </c>
      <c r="C52" s="171"/>
      <c r="D52" s="171"/>
      <c r="E52" s="171"/>
      <c r="F52" s="171"/>
      <c r="G52" s="171"/>
      <c r="H52" s="149" t="str">
        <f>IF('Cover Sheet - Deckblatt'!H47="","",'Cover Sheet - Deckblatt'!H47)</f>
        <v/>
      </c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9"/>
      <c r="T52" s="18"/>
      <c r="U52" s="171" t="str">
        <f>IF('Cover Sheet - Deckblatt'!AS1=1,"Telephone / e-mail:","Telefon / e-Mail:")</f>
        <v>Telephone / e-mail:</v>
      </c>
      <c r="V52" s="171"/>
      <c r="W52" s="171"/>
      <c r="X52" s="171"/>
      <c r="Y52" s="171"/>
      <c r="Z52" s="171"/>
      <c r="AA52" s="246" t="str">
        <f>IF('Cover Sheet - Deckblatt'!H62="","",'Cover Sheet - Deckblatt'!H62)</f>
        <v/>
      </c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0"/>
    </row>
    <row r="53" spans="1:38" ht="6.95" customHeight="1">
      <c r="A53" s="18"/>
      <c r="B53" s="19"/>
      <c r="C53" s="19"/>
      <c r="D53" s="19"/>
      <c r="E53" s="19"/>
      <c r="F53" s="19"/>
      <c r="G53" s="19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19"/>
      <c r="T53" s="18"/>
      <c r="U53" s="19"/>
      <c r="V53" s="19"/>
      <c r="W53" s="19"/>
      <c r="X53" s="19"/>
      <c r="Y53" s="19"/>
      <c r="Z53" s="19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20"/>
    </row>
    <row r="54" spans="1:38" ht="14.25" customHeight="1">
      <c r="A54" s="18"/>
      <c r="B54" s="91"/>
      <c r="C54" s="242" t="str">
        <f>IF('Cover Sheet - Deckblatt'!C49="","",'Cover Sheet - Deckblatt'!C49)</f>
        <v/>
      </c>
      <c r="D54" s="242"/>
      <c r="E54" s="242"/>
      <c r="F54" s="242"/>
      <c r="G54" s="91"/>
      <c r="H54" s="91"/>
      <c r="I54" s="243"/>
      <c r="J54" s="243"/>
      <c r="K54" s="243"/>
      <c r="L54" s="243"/>
      <c r="M54" s="243"/>
      <c r="N54" s="243"/>
      <c r="O54" s="243"/>
      <c r="P54" s="243"/>
      <c r="Q54" s="243"/>
      <c r="R54" s="91"/>
      <c r="S54" s="19"/>
      <c r="T54" s="18"/>
      <c r="U54" s="19"/>
      <c r="V54" s="244" t="str">
        <f>IF('Cover Sheet - Deckblatt'!C64="","",'Cover Sheet - Deckblatt'!C64)</f>
        <v/>
      </c>
      <c r="W54" s="244"/>
      <c r="X54" s="244"/>
      <c r="Y54" s="244"/>
      <c r="Z54" s="19"/>
      <c r="AA54" s="19"/>
      <c r="AB54" s="245"/>
      <c r="AC54" s="245"/>
      <c r="AD54" s="245"/>
      <c r="AE54" s="245"/>
      <c r="AF54" s="245"/>
      <c r="AG54" s="245"/>
      <c r="AH54" s="245"/>
      <c r="AI54" s="245"/>
      <c r="AJ54" s="245"/>
      <c r="AK54" s="19"/>
      <c r="AL54" s="20"/>
    </row>
    <row r="55" spans="1:38" ht="12.95" customHeight="1">
      <c r="A55" s="23"/>
      <c r="B55" s="8" t="s">
        <v>92</v>
      </c>
      <c r="C55" s="8"/>
      <c r="D55" s="238" t="str">
        <f>IF('Cover Sheet - Deckblatt'!F50="","",'Cover Sheet - Deckblatt'!F50)</f>
        <v xml:space="preserve"> </v>
      </c>
      <c r="E55" s="238"/>
      <c r="F55" s="238"/>
      <c r="G55" s="238"/>
      <c r="H55" s="238"/>
      <c r="I55" s="8" t="s">
        <v>91</v>
      </c>
      <c r="J55" s="8"/>
      <c r="K55" s="8"/>
      <c r="L55" s="239" t="str">
        <f>IF('Cover Sheet - Deckblatt'!N50="","",'Cover Sheet - Deckblatt'!N50)</f>
        <v/>
      </c>
      <c r="M55" s="239"/>
      <c r="N55" s="239"/>
      <c r="O55" s="239"/>
      <c r="P55" s="239"/>
      <c r="Q55" s="239"/>
      <c r="R55" s="239"/>
      <c r="S55" s="240"/>
      <c r="T55" s="23"/>
      <c r="U55" s="8" t="s">
        <v>92</v>
      </c>
      <c r="V55" s="8"/>
      <c r="W55" s="239"/>
      <c r="X55" s="239"/>
      <c r="Y55" s="239"/>
      <c r="Z55" s="239"/>
      <c r="AA55" s="239"/>
      <c r="AB55" s="8" t="s">
        <v>91</v>
      </c>
      <c r="AC55" s="8"/>
      <c r="AD55" s="8"/>
      <c r="AE55" s="8"/>
      <c r="AF55" s="239"/>
      <c r="AG55" s="239"/>
      <c r="AH55" s="239"/>
      <c r="AI55" s="239"/>
      <c r="AJ55" s="239"/>
      <c r="AK55" s="239"/>
      <c r="AL55" s="240"/>
    </row>
    <row r="56" spans="1:3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</sheetData>
  <sheetProtection sheet="1" objects="1" scenarios="1" selectLockedCells="1"/>
  <mergeCells count="351">
    <mergeCell ref="E7:R7"/>
    <mergeCell ref="X7:AL7"/>
    <mergeCell ref="A10:B10"/>
    <mergeCell ref="C10:S11"/>
    <mergeCell ref="T10:AH11"/>
    <mergeCell ref="AI10:AL10"/>
    <mergeCell ref="AI11:AJ11"/>
    <mergeCell ref="AK11:AL11"/>
    <mergeCell ref="H1:R1"/>
    <mergeCell ref="Z1:AL1"/>
    <mergeCell ref="I2:N2"/>
    <mergeCell ref="O2:Q2"/>
    <mergeCell ref="R2:S2"/>
    <mergeCell ref="AB2:AG2"/>
    <mergeCell ref="AH2:AJ2"/>
    <mergeCell ref="AK2:AL2"/>
    <mergeCell ref="AF12:AH12"/>
    <mergeCell ref="AI12:AJ12"/>
    <mergeCell ref="AK12:AL12"/>
    <mergeCell ref="A13:B13"/>
    <mergeCell ref="C13:S13"/>
    <mergeCell ref="T13:V13"/>
    <mergeCell ref="W13:Y13"/>
    <mergeCell ref="Z13:AB13"/>
    <mergeCell ref="AC13:AE13"/>
    <mergeCell ref="AF13:AH13"/>
    <mergeCell ref="A12:B12"/>
    <mergeCell ref="C12:S12"/>
    <mergeCell ref="T12:V12"/>
    <mergeCell ref="W12:Y12"/>
    <mergeCell ref="Z12:AB12"/>
    <mergeCell ref="AC12:AE12"/>
    <mergeCell ref="AI13:AJ13"/>
    <mergeCell ref="AK13:AL13"/>
    <mergeCell ref="A14:B14"/>
    <mergeCell ref="C14:S14"/>
    <mergeCell ref="T14:V14"/>
    <mergeCell ref="W14:Y14"/>
    <mergeCell ref="Z14:AB14"/>
    <mergeCell ref="AC14:AE14"/>
    <mergeCell ref="AF14:AH14"/>
    <mergeCell ref="AI14:AJ14"/>
    <mergeCell ref="AK14:AL14"/>
    <mergeCell ref="A15:B15"/>
    <mergeCell ref="C15:S15"/>
    <mergeCell ref="T15:V15"/>
    <mergeCell ref="W15:Y15"/>
    <mergeCell ref="Z15:AB15"/>
    <mergeCell ref="AC15:AE15"/>
    <mergeCell ref="AF15:AH15"/>
    <mergeCell ref="AI15:AJ15"/>
    <mergeCell ref="AK15:AL15"/>
    <mergeCell ref="AF16:AH16"/>
    <mergeCell ref="AI16:AJ16"/>
    <mergeCell ref="AK16:AL16"/>
    <mergeCell ref="A17:B17"/>
    <mergeCell ref="C17:S17"/>
    <mergeCell ref="T17:V17"/>
    <mergeCell ref="W17:Y17"/>
    <mergeCell ref="Z17:AB17"/>
    <mergeCell ref="AC17:AE17"/>
    <mergeCell ref="AF17:AH17"/>
    <mergeCell ref="A16:B16"/>
    <mergeCell ref="C16:S16"/>
    <mergeCell ref="T16:V16"/>
    <mergeCell ref="W16:Y16"/>
    <mergeCell ref="Z16:AB16"/>
    <mergeCell ref="AC16:AE16"/>
    <mergeCell ref="AI17:AJ17"/>
    <mergeCell ref="AK17:AL17"/>
    <mergeCell ref="A18:B18"/>
    <mergeCell ref="C18:S18"/>
    <mergeCell ref="T18:V18"/>
    <mergeCell ref="W18:Y18"/>
    <mergeCell ref="Z18:AB18"/>
    <mergeCell ref="AC18:AE18"/>
    <mergeCell ref="AF18:AH18"/>
    <mergeCell ref="AI18:AJ18"/>
    <mergeCell ref="AK18:AL18"/>
    <mergeCell ref="A19:B19"/>
    <mergeCell ref="C19:S19"/>
    <mergeCell ref="T19:V19"/>
    <mergeCell ref="W19:Y19"/>
    <mergeCell ref="Z19:AB19"/>
    <mergeCell ref="AC19:AE19"/>
    <mergeCell ref="AF19:AH19"/>
    <mergeCell ref="AI19:AJ19"/>
    <mergeCell ref="AK19:AL19"/>
    <mergeCell ref="AF20:AH20"/>
    <mergeCell ref="AI20:AJ20"/>
    <mergeCell ref="AK20:AL20"/>
    <mergeCell ref="A21:B21"/>
    <mergeCell ref="C21:S21"/>
    <mergeCell ref="T21:V21"/>
    <mergeCell ref="W21:Y21"/>
    <mergeCell ref="Z21:AB21"/>
    <mergeCell ref="AC21:AE21"/>
    <mergeCell ref="AF21:AH21"/>
    <mergeCell ref="A20:B20"/>
    <mergeCell ref="C20:S20"/>
    <mergeCell ref="T20:V20"/>
    <mergeCell ref="W20:Y20"/>
    <mergeCell ref="Z20:AB20"/>
    <mergeCell ref="AC20:AE20"/>
    <mergeCell ref="AI21:AJ21"/>
    <mergeCell ref="AK21:AL21"/>
    <mergeCell ref="A22:B22"/>
    <mergeCell ref="C22:S22"/>
    <mergeCell ref="T22:V22"/>
    <mergeCell ref="W22:Y22"/>
    <mergeCell ref="Z22:AB22"/>
    <mergeCell ref="AC22:AE22"/>
    <mergeCell ref="AF22:AH22"/>
    <mergeCell ref="AI22:AJ22"/>
    <mergeCell ref="AK22:AL22"/>
    <mergeCell ref="A23:B23"/>
    <mergeCell ref="C23:S23"/>
    <mergeCell ref="T23:V23"/>
    <mergeCell ref="W23:Y23"/>
    <mergeCell ref="Z23:AB23"/>
    <mergeCell ref="AC23:AE23"/>
    <mergeCell ref="AF23:AH23"/>
    <mergeCell ref="AI23:AJ23"/>
    <mergeCell ref="AK23:AL23"/>
    <mergeCell ref="AF24:AH24"/>
    <mergeCell ref="AI24:AJ24"/>
    <mergeCell ref="AK24:AL24"/>
    <mergeCell ref="A25:B25"/>
    <mergeCell ref="C25:S25"/>
    <mergeCell ref="T25:V25"/>
    <mergeCell ref="W25:Y25"/>
    <mergeCell ref="Z25:AB25"/>
    <mergeCell ref="AC25:AE25"/>
    <mergeCell ref="AF25:AH25"/>
    <mergeCell ref="A24:B24"/>
    <mergeCell ref="C24:S24"/>
    <mergeCell ref="T24:V24"/>
    <mergeCell ref="W24:Y24"/>
    <mergeCell ref="Z24:AB24"/>
    <mergeCell ref="AC24:AE24"/>
    <mergeCell ref="AI25:AJ25"/>
    <mergeCell ref="AK25:AL25"/>
    <mergeCell ref="A26:B26"/>
    <mergeCell ref="C26:S26"/>
    <mergeCell ref="T26:V26"/>
    <mergeCell ref="W26:Y26"/>
    <mergeCell ref="Z26:AB26"/>
    <mergeCell ref="AC26:AE26"/>
    <mergeCell ref="AF26:AH26"/>
    <mergeCell ref="AI26:AJ26"/>
    <mergeCell ref="AK26:AL26"/>
    <mergeCell ref="A27:B27"/>
    <mergeCell ref="C27:S27"/>
    <mergeCell ref="T27:V27"/>
    <mergeCell ref="W27:Y27"/>
    <mergeCell ref="Z27:AB27"/>
    <mergeCell ref="AC27:AE27"/>
    <mergeCell ref="AF27:AH27"/>
    <mergeCell ref="AI27:AJ27"/>
    <mergeCell ref="AK27:AL27"/>
    <mergeCell ref="AF28:AH28"/>
    <mergeCell ref="AI28:AJ28"/>
    <mergeCell ref="AK28:AL28"/>
    <mergeCell ref="A29:B29"/>
    <mergeCell ref="C29:S29"/>
    <mergeCell ref="T29:V29"/>
    <mergeCell ref="W29:Y29"/>
    <mergeCell ref="Z29:AB29"/>
    <mergeCell ref="AC29:AE29"/>
    <mergeCell ref="AF29:AH29"/>
    <mergeCell ref="A28:B28"/>
    <mergeCell ref="C28:S28"/>
    <mergeCell ref="T28:V28"/>
    <mergeCell ref="W28:Y28"/>
    <mergeCell ref="Z28:AB28"/>
    <mergeCell ref="AC28:AE28"/>
    <mergeCell ref="AI29:AJ29"/>
    <mergeCell ref="AK29:AL29"/>
    <mergeCell ref="A30:B30"/>
    <mergeCell ref="C30:S30"/>
    <mergeCell ref="T30:V30"/>
    <mergeCell ref="W30:Y30"/>
    <mergeCell ref="Z30:AB30"/>
    <mergeCell ref="AC30:AE30"/>
    <mergeCell ref="AF30:AH30"/>
    <mergeCell ref="AI30:AJ30"/>
    <mergeCell ref="AK30:AL30"/>
    <mergeCell ref="A31:B31"/>
    <mergeCell ref="C31:S31"/>
    <mergeCell ref="T31:V31"/>
    <mergeCell ref="W31:Y31"/>
    <mergeCell ref="Z31:AB31"/>
    <mergeCell ref="AC31:AE31"/>
    <mergeCell ref="AF31:AH31"/>
    <mergeCell ref="AI31:AJ31"/>
    <mergeCell ref="AK31:AL31"/>
    <mergeCell ref="AF32:AH32"/>
    <mergeCell ref="AI32:AJ32"/>
    <mergeCell ref="AK32:AL32"/>
    <mergeCell ref="A33:B33"/>
    <mergeCell ref="C33:S33"/>
    <mergeCell ref="T33:V33"/>
    <mergeCell ref="W33:Y33"/>
    <mergeCell ref="Z33:AB33"/>
    <mergeCell ref="AC33:AE33"/>
    <mergeCell ref="AF33:AH33"/>
    <mergeCell ref="A32:B32"/>
    <mergeCell ref="C32:S32"/>
    <mergeCell ref="T32:V32"/>
    <mergeCell ref="W32:Y32"/>
    <mergeCell ref="Z32:AB32"/>
    <mergeCell ref="AC32:AE32"/>
    <mergeCell ref="AI33:AJ33"/>
    <mergeCell ref="AK33:AL33"/>
    <mergeCell ref="A34:B34"/>
    <mergeCell ref="C34:S34"/>
    <mergeCell ref="T34:V34"/>
    <mergeCell ref="W34:Y34"/>
    <mergeCell ref="Z34:AB34"/>
    <mergeCell ref="AC34:AE34"/>
    <mergeCell ref="AF34:AH34"/>
    <mergeCell ref="AI34:AJ34"/>
    <mergeCell ref="AK34:AL34"/>
    <mergeCell ref="A35:B35"/>
    <mergeCell ref="C35:S35"/>
    <mergeCell ref="T35:V35"/>
    <mergeCell ref="W35:Y35"/>
    <mergeCell ref="Z35:AB35"/>
    <mergeCell ref="AC35:AE35"/>
    <mergeCell ref="AF35:AH35"/>
    <mergeCell ref="AI35:AJ35"/>
    <mergeCell ref="AK35:AL35"/>
    <mergeCell ref="AF36:AH36"/>
    <mergeCell ref="AI36:AJ36"/>
    <mergeCell ref="AK36:AL36"/>
    <mergeCell ref="A37:B37"/>
    <mergeCell ref="C37:S37"/>
    <mergeCell ref="T37:V37"/>
    <mergeCell ref="W37:Y37"/>
    <mergeCell ref="Z37:AB37"/>
    <mergeCell ref="AC37:AE37"/>
    <mergeCell ref="AF37:AH37"/>
    <mergeCell ref="A36:B36"/>
    <mergeCell ref="C36:S36"/>
    <mergeCell ref="T36:V36"/>
    <mergeCell ref="W36:Y36"/>
    <mergeCell ref="Z36:AB36"/>
    <mergeCell ref="AC36:AE36"/>
    <mergeCell ref="AI37:AJ37"/>
    <mergeCell ref="AK37:AL37"/>
    <mergeCell ref="A38:B38"/>
    <mergeCell ref="C38:S38"/>
    <mergeCell ref="T38:V38"/>
    <mergeCell ref="W38:Y38"/>
    <mergeCell ref="Z38:AB38"/>
    <mergeCell ref="AC38:AE38"/>
    <mergeCell ref="AF38:AH38"/>
    <mergeCell ref="AI38:AJ38"/>
    <mergeCell ref="AK38:AL38"/>
    <mergeCell ref="A39:B39"/>
    <mergeCell ref="C39:S39"/>
    <mergeCell ref="T39:V39"/>
    <mergeCell ref="W39:Y39"/>
    <mergeCell ref="Z39:AB39"/>
    <mergeCell ref="AC39:AE39"/>
    <mergeCell ref="AF39:AH39"/>
    <mergeCell ref="AI39:AJ39"/>
    <mergeCell ref="AK39:AL39"/>
    <mergeCell ref="AF40:AH40"/>
    <mergeCell ref="AI40:AJ40"/>
    <mergeCell ref="AK40:AL40"/>
    <mergeCell ref="A41:B41"/>
    <mergeCell ref="C41:S41"/>
    <mergeCell ref="T41:V41"/>
    <mergeCell ref="W41:Y41"/>
    <mergeCell ref="Z41:AB41"/>
    <mergeCell ref="AC41:AE41"/>
    <mergeCell ref="AF41:AH41"/>
    <mergeCell ref="A40:B40"/>
    <mergeCell ref="C40:S40"/>
    <mergeCell ref="T40:V40"/>
    <mergeCell ref="W40:Y40"/>
    <mergeCell ref="Z40:AB40"/>
    <mergeCell ref="AC40:AE40"/>
    <mergeCell ref="AI41:AJ41"/>
    <mergeCell ref="AK41:AL41"/>
    <mergeCell ref="A42:B42"/>
    <mergeCell ref="C42:S42"/>
    <mergeCell ref="T42:V42"/>
    <mergeCell ref="W42:Y42"/>
    <mergeCell ref="Z42:AB42"/>
    <mergeCell ref="AC42:AE42"/>
    <mergeCell ref="AF42:AH42"/>
    <mergeCell ref="AI42:AJ42"/>
    <mergeCell ref="AK42:AL42"/>
    <mergeCell ref="A43:B43"/>
    <mergeCell ref="C43:S43"/>
    <mergeCell ref="T43:V43"/>
    <mergeCell ref="W43:Y43"/>
    <mergeCell ref="Z43:AB43"/>
    <mergeCell ref="AC43:AE43"/>
    <mergeCell ref="AF43:AH43"/>
    <mergeCell ref="AI43:AJ43"/>
    <mergeCell ref="AK43:AL43"/>
    <mergeCell ref="AI45:AJ45"/>
    <mergeCell ref="AK45:AL45"/>
    <mergeCell ref="I46:R46"/>
    <mergeCell ref="F47:R47"/>
    <mergeCell ref="AJ47:AL47"/>
    <mergeCell ref="B48:R48"/>
    <mergeCell ref="AJ48:AL48"/>
    <mergeCell ref="AF44:AH44"/>
    <mergeCell ref="AI44:AJ44"/>
    <mergeCell ref="AK44:AL44"/>
    <mergeCell ref="A45:B45"/>
    <mergeCell ref="C45:S45"/>
    <mergeCell ref="T45:V45"/>
    <mergeCell ref="W45:Y45"/>
    <mergeCell ref="Z45:AB45"/>
    <mergeCell ref="AC45:AE45"/>
    <mergeCell ref="AF45:AH45"/>
    <mergeCell ref="A44:B44"/>
    <mergeCell ref="C44:S44"/>
    <mergeCell ref="T44:V44"/>
    <mergeCell ref="W44:Y44"/>
    <mergeCell ref="Z44:AB44"/>
    <mergeCell ref="AC44:AE44"/>
    <mergeCell ref="B51:F51"/>
    <mergeCell ref="H51:R51"/>
    <mergeCell ref="U51:Y51"/>
    <mergeCell ref="AA51:AK51"/>
    <mergeCell ref="B52:G52"/>
    <mergeCell ref="H52:R52"/>
    <mergeCell ref="U52:Z52"/>
    <mergeCell ref="AA52:AK52"/>
    <mergeCell ref="B49:R49"/>
    <mergeCell ref="AJ49:AL49"/>
    <mergeCell ref="B50:D50"/>
    <mergeCell ref="H50:R50"/>
    <mergeCell ref="U50:W50"/>
    <mergeCell ref="AA50:AK50"/>
    <mergeCell ref="D55:H55"/>
    <mergeCell ref="L55:S55"/>
    <mergeCell ref="W55:AA55"/>
    <mergeCell ref="AF55:AL55"/>
    <mergeCell ref="H53:R53"/>
    <mergeCell ref="AA53:AK53"/>
    <mergeCell ref="C54:F54"/>
    <mergeCell ref="I54:Q54"/>
    <mergeCell ref="V54:Y54"/>
    <mergeCell ref="AB54:AJ54"/>
  </mergeCells>
  <pageMargins left="0.47244094488188981" right="0.78740157480314965" top="0.39370078740157483" bottom="0.98425196850393704" header="0" footer="0"/>
  <pageSetup paperSize="9" scale="91" orientation="portrait" r:id="rId1"/>
  <headerFooter alignWithMargins="0">
    <oddFooter>&amp;CErstmusterprüfbericht / Ind. 02 / 26.11.2024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9" name="Check Box 26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0" name="Check Box 27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1" name="Check Box 2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2" name="Check Box 29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3" name="Check Box 3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4" name="Check Box 31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45</xdr:row>
                    <xdr:rowOff>152400</xdr:rowOff>
                  </from>
                  <to>
                    <xdr:col>37</xdr:col>
                    <xdr:colOff>142875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5" name="Check Box 32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47</xdr:row>
                    <xdr:rowOff>133350</xdr:rowOff>
                  </from>
                  <to>
                    <xdr:col>37</xdr:col>
                    <xdr:colOff>142875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6" name="Check Box 33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46</xdr:row>
                    <xdr:rowOff>133350</xdr:rowOff>
                  </from>
                  <to>
                    <xdr:col>37</xdr:col>
                    <xdr:colOff>142875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7" name="Check Box 34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M169"/>
  <sheetViews>
    <sheetView zoomScaleNormal="100" workbookViewId="0">
      <selection activeCell="C13" sqref="C13:S13"/>
    </sheetView>
  </sheetViews>
  <sheetFormatPr baseColWidth="10" defaultRowHeight="12.75"/>
  <cols>
    <col min="1" max="1" width="0.28515625" customWidth="1"/>
    <col min="2" max="17" width="2.5703125" customWidth="1"/>
    <col min="18" max="18" width="1.5703125" customWidth="1"/>
    <col min="19" max="19" width="2.5703125" hidden="1" customWidth="1"/>
    <col min="20" max="20" width="0.42578125" customWidth="1"/>
    <col min="21" max="24" width="2.5703125" customWidth="1"/>
    <col min="25" max="25" width="1.42578125" customWidth="1"/>
    <col min="26" max="27" width="2.5703125" customWidth="1"/>
    <col min="28" max="28" width="1.42578125" customWidth="1"/>
    <col min="29" max="30" width="2.5703125" customWidth="1"/>
    <col min="31" max="31" width="1.28515625" customWidth="1"/>
    <col min="32" max="33" width="2.5703125" customWidth="1"/>
    <col min="34" max="34" width="0.5703125" customWidth="1"/>
    <col min="35" max="35" width="2.5703125" customWidth="1"/>
    <col min="36" max="36" width="3.7109375" customWidth="1"/>
    <col min="37" max="37" width="2.5703125" customWidth="1"/>
    <col min="38" max="38" width="5.140625" customWidth="1"/>
    <col min="39" max="16384" width="11.42578125" style="26"/>
  </cols>
  <sheetData>
    <row r="1" spans="1:39" ht="12.95" customHeight="1">
      <c r="A1" s="9"/>
      <c r="B1" s="11" t="str">
        <f>IF('Cover Sheet - Deckblatt'!AS1=1,"Identification No. Supplier:","Lieferant Nummer:")</f>
        <v>Identification No. Supplier:</v>
      </c>
      <c r="C1" s="89"/>
      <c r="D1" s="89"/>
      <c r="E1" s="89"/>
      <c r="F1" s="89"/>
      <c r="G1" s="89"/>
      <c r="H1" s="317" t="str">
        <f>IF('Cover Sheet - Deckblatt'!P29="","",'Cover Sheet - Deckblatt'!P29)</f>
        <v/>
      </c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10"/>
      <c r="T1" s="9"/>
      <c r="U1" s="11" t="str">
        <f>IF('Cover Sheet - Deckblatt'!AS1=1,"Identification No. DND:","DND Nummer:")</f>
        <v>Identification No. DND:</v>
      </c>
      <c r="V1" s="89"/>
      <c r="W1" s="89"/>
      <c r="X1" s="89"/>
      <c r="Y1" s="89"/>
      <c r="Z1" s="317" t="str">
        <f>IF('Cover Sheet - Deckblatt'!AG29="","",'Cover Sheet - Deckblatt'!AG29)</f>
        <v/>
      </c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8"/>
    </row>
    <row r="2" spans="1:39" ht="12.95" customHeight="1">
      <c r="A2" s="9"/>
      <c r="B2" s="11" t="str">
        <f>IF('Cover Sheet - Deckblatt'!AS1=1,"Test Report No.:","Prüfberichtsnummer:")</f>
        <v>Test Report No.:</v>
      </c>
      <c r="C2" s="12"/>
      <c r="D2" s="12"/>
      <c r="E2" s="12"/>
      <c r="F2" s="12"/>
      <c r="G2" s="12"/>
      <c r="H2" s="12"/>
      <c r="I2" s="319" t="str">
        <f>IF('Cover Sheet - Deckblatt'!I30="","",'Cover Sheet - Deckblatt'!I30)</f>
        <v/>
      </c>
      <c r="J2" s="317"/>
      <c r="K2" s="317"/>
      <c r="L2" s="317"/>
      <c r="M2" s="317"/>
      <c r="N2" s="317"/>
      <c r="O2" s="221" t="str">
        <f>IF('Cover Sheet - Deckblatt'!AS1=1,"Revision:","Version:")</f>
        <v>Revision:</v>
      </c>
      <c r="P2" s="221"/>
      <c r="Q2" s="221"/>
      <c r="R2" s="320" t="str">
        <f>IF('Cover Sheet - Deckblatt'!U30="","",'Cover Sheet - Deckblatt'!U30)</f>
        <v/>
      </c>
      <c r="S2" s="321"/>
      <c r="T2" s="9"/>
      <c r="U2" s="11" t="str">
        <f>IF('Cover Sheet - Deckblatt'!AS1=1,"Test Report No.:","Prüfberichtsnummer:")</f>
        <v>Test Report No.:</v>
      </c>
      <c r="V2" s="8"/>
      <c r="W2" s="8"/>
      <c r="X2" s="8"/>
      <c r="Y2" s="8"/>
      <c r="Z2" s="8"/>
      <c r="AA2" s="8"/>
      <c r="AB2" s="319" t="str">
        <f>IF('Cover Sheet - Deckblatt'!AE30="","",'Cover Sheet - Deckblatt'!AE30)</f>
        <v/>
      </c>
      <c r="AC2" s="317"/>
      <c r="AD2" s="317"/>
      <c r="AE2" s="317"/>
      <c r="AF2" s="317"/>
      <c r="AG2" s="317"/>
      <c r="AH2" s="221" t="str">
        <f>IF('Cover Sheet - Deckblatt'!AS1=1,"Revision:","Version:")</f>
        <v>Revision:</v>
      </c>
      <c r="AI2" s="221"/>
      <c r="AJ2" s="221"/>
      <c r="AK2" s="319" t="str">
        <f>IF('Cover Sheet - Deckblatt'!AR30="","",'Cover Sheet - Deckblatt'!AR30)</f>
        <v/>
      </c>
      <c r="AL2" s="322"/>
    </row>
    <row r="3" spans="1:39" s="39" customFormat="1" ht="12.95" customHeight="1">
      <c r="A3" s="14"/>
      <c r="B3" s="15" t="str">
        <f>IF('Cover Sheet - Deckblatt'!AS1=1,"Subject/Drawing/Revision No./ Status/Date:","Artikel-Nr/ Zeichnungsnummer/Änderungs-Nr./ Stand/ Datum:")</f>
        <v>Subject/Drawing/Revision No./ Status/Date:</v>
      </c>
      <c r="C3" s="15"/>
      <c r="D3" s="15"/>
      <c r="E3" s="15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5"/>
      <c r="T3" s="14"/>
      <c r="U3" s="15" t="str">
        <f>IF('Cover Sheet - Deckblatt'!AS1=1,"Subject/Drawing/Revision No./ Status/Date:","Artikel-Nr/ Zeichnungsnummer/Änderungs-Nr./ Stand/ Datum:")</f>
        <v>Subject/Drawing/Revision No./ Status/Date:</v>
      </c>
      <c r="V3" s="15"/>
      <c r="W3" s="15"/>
      <c r="X3" s="15"/>
      <c r="Y3" s="15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7"/>
    </row>
    <row r="4" spans="1:39" s="39" customFormat="1" ht="3" customHeight="1">
      <c r="A4" s="18"/>
      <c r="B4" s="91"/>
      <c r="C4" s="91"/>
      <c r="D4" s="91"/>
      <c r="E4" s="91"/>
      <c r="F4" s="91"/>
      <c r="G4" s="91"/>
      <c r="H4" s="91"/>
      <c r="I4" s="91"/>
      <c r="J4" s="95"/>
      <c r="K4" s="95"/>
      <c r="L4" s="95"/>
      <c r="M4" s="95"/>
      <c r="N4" s="95"/>
      <c r="O4" s="95"/>
      <c r="P4" s="95"/>
      <c r="Q4" s="95"/>
      <c r="R4" s="95"/>
      <c r="S4" s="91"/>
      <c r="T4" s="18"/>
      <c r="U4" s="91"/>
      <c r="V4" s="91"/>
      <c r="W4" s="91"/>
      <c r="X4" s="91"/>
      <c r="Y4" s="91"/>
      <c r="Z4" s="91"/>
      <c r="AA4" s="91"/>
      <c r="AB4" s="91"/>
      <c r="AC4" s="95"/>
      <c r="AD4" s="95"/>
      <c r="AE4" s="95"/>
      <c r="AF4" s="95"/>
      <c r="AG4" s="95"/>
      <c r="AH4" s="95"/>
      <c r="AI4" s="95"/>
      <c r="AJ4" s="95"/>
      <c r="AK4" s="95"/>
      <c r="AL4" s="96"/>
    </row>
    <row r="5" spans="1:39" s="40" customFormat="1" ht="12.95" customHeight="1">
      <c r="A5" s="21"/>
      <c r="B5" s="97" t="str">
        <f>IF('Cover Sheet - Deckblatt'!I31="","",'Cover Sheet - Deckblatt'!I31)</f>
        <v/>
      </c>
      <c r="C5" s="97"/>
      <c r="D5" s="97"/>
      <c r="E5" s="97"/>
      <c r="F5" s="97" t="str">
        <f>IF('Cover Sheet - Deckblatt'!I32="","",'Cover Sheet - Deckblatt'!I32)</f>
        <v/>
      </c>
      <c r="G5" s="97"/>
      <c r="H5" s="97"/>
      <c r="I5" s="97"/>
      <c r="J5" s="97"/>
      <c r="K5" s="97" t="str">
        <f>IF('Cover Sheet - Deckblatt'!I34="","",'Cover Sheet - Deckblatt'!I34)</f>
        <v/>
      </c>
      <c r="L5" s="97"/>
      <c r="M5" s="97"/>
      <c r="N5" s="97"/>
      <c r="O5" s="98" t="str">
        <f>IF('Cover Sheet - Deckblatt'!I33="","",'Cover Sheet - Deckblatt'!I33)</f>
        <v/>
      </c>
      <c r="P5" s="98"/>
      <c r="Q5" s="98"/>
      <c r="R5" s="98"/>
      <c r="S5" s="99"/>
      <c r="T5" s="22"/>
      <c r="U5" s="97"/>
      <c r="V5" s="97"/>
      <c r="W5" s="97"/>
      <c r="X5" s="97"/>
      <c r="Y5" s="97" t="str">
        <f>IF('Cover Sheet - Deckblatt'!AI32="","",'Cover Sheet - Deckblatt'!AI32)</f>
        <v/>
      </c>
      <c r="Z5" s="97"/>
      <c r="AA5" s="97"/>
      <c r="AB5" s="97"/>
      <c r="AC5" s="97"/>
      <c r="AD5" s="97" t="str">
        <f>IF('Cover Sheet - Deckblatt'!AI34="","",'Cover Sheet - Deckblatt'!AI34)</f>
        <v/>
      </c>
      <c r="AE5" s="97"/>
      <c r="AF5" s="97"/>
      <c r="AG5" s="97"/>
      <c r="AH5" s="98" t="str">
        <f>IF('Cover Sheet - Deckblatt'!AI33="","",'Cover Sheet - Deckblatt'!AI33)</f>
        <v/>
      </c>
      <c r="AI5" s="98"/>
      <c r="AJ5" s="98"/>
      <c r="AK5" s="98"/>
      <c r="AL5" s="99"/>
    </row>
    <row r="6" spans="1:39" ht="3" customHeight="1">
      <c r="A6" s="18"/>
      <c r="B6" s="91"/>
      <c r="C6" s="91"/>
      <c r="D6" s="91"/>
      <c r="E6" s="91"/>
      <c r="F6" s="91"/>
      <c r="G6" s="91"/>
      <c r="H6" s="91"/>
      <c r="I6" s="91"/>
      <c r="J6" s="95"/>
      <c r="K6" s="95"/>
      <c r="L6" s="95"/>
      <c r="M6" s="95"/>
      <c r="N6" s="95"/>
      <c r="O6" s="95"/>
      <c r="P6" s="95"/>
      <c r="Q6" s="95"/>
      <c r="R6" s="95"/>
      <c r="S6" s="91"/>
      <c r="T6" s="18"/>
      <c r="U6" s="91"/>
      <c r="V6" s="91"/>
      <c r="W6" s="91"/>
      <c r="X6" s="91"/>
      <c r="Y6" s="91"/>
      <c r="Z6" s="91"/>
      <c r="AA6" s="91"/>
      <c r="AB6" s="91"/>
      <c r="AC6" s="95"/>
      <c r="AD6" s="95"/>
      <c r="AE6" s="95"/>
      <c r="AF6" s="95"/>
      <c r="AG6" s="95"/>
      <c r="AH6" s="95"/>
      <c r="AI6" s="95"/>
      <c r="AJ6" s="95"/>
      <c r="AK6" s="95"/>
      <c r="AL6" s="96"/>
    </row>
    <row r="7" spans="1:39" ht="12.95" customHeight="1">
      <c r="A7" s="18"/>
      <c r="B7" s="19" t="str">
        <f>IF('Cover Sheet - Deckblatt'!AS1=1,"Designation:","Benennung:")</f>
        <v>Designation:</v>
      </c>
      <c r="C7" s="19"/>
      <c r="D7" s="19"/>
      <c r="E7" s="300" t="str">
        <f>IF('Cover Sheet - Deckblatt'!I35="","",'Cover Sheet - Deckblatt'!I35)</f>
        <v/>
      </c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19"/>
      <c r="T7" s="18"/>
      <c r="U7" s="19" t="str">
        <f>IF('Cover Sheet - Deckblatt'!AS1=1,"Designation:","Benennung:")</f>
        <v>Designation:</v>
      </c>
      <c r="V7" s="19"/>
      <c r="W7" s="19"/>
      <c r="X7" s="300" t="str">
        <f>IF('Cover Sheet - Deckblatt'!AI35="","",'Cover Sheet - Deckblatt'!AI35)</f>
        <v/>
      </c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1"/>
    </row>
    <row r="8" spans="1:39" s="39" customFormat="1" ht="3" customHeight="1">
      <c r="A8" s="23"/>
      <c r="B8" s="8"/>
      <c r="C8" s="8"/>
      <c r="D8" s="8"/>
      <c r="E8" s="8"/>
      <c r="F8" s="8"/>
      <c r="G8" s="8"/>
      <c r="H8" s="8"/>
      <c r="I8" s="8"/>
      <c r="J8" s="8"/>
      <c r="K8" s="8"/>
      <c r="L8" s="24"/>
      <c r="M8" s="24"/>
      <c r="N8" s="24"/>
      <c r="O8" s="24"/>
      <c r="P8" s="24"/>
      <c r="Q8" s="24"/>
      <c r="R8" s="24"/>
      <c r="S8" s="8"/>
      <c r="T8" s="23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25"/>
    </row>
    <row r="9" spans="1:39" ht="6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1:39" ht="17.25" customHeight="1">
      <c r="A10" s="302" t="s">
        <v>18</v>
      </c>
      <c r="B10" s="303"/>
      <c r="C10" s="150" t="str">
        <f>IF('Cover Sheet - Deckblatt'!AS1=1,"Requirements","Vorgaben")</f>
        <v>Requirements</v>
      </c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5"/>
      <c r="T10" s="309" t="str">
        <f>IF('Cover Sheet - Deckblatt'!AS1=1,"IST-value supplier","IST - Werte Lieferant")</f>
        <v>IST-value supplier</v>
      </c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1"/>
      <c r="AI10" s="313" t="str">
        <f>IF('Cover Sheet - Deckblatt'!AS1=1,"evaluation","Bewertung")</f>
        <v>evaluation</v>
      </c>
      <c r="AJ10" s="313"/>
      <c r="AK10" s="313"/>
      <c r="AL10" s="313"/>
      <c r="AM10" s="86" t="s">
        <v>89</v>
      </c>
    </row>
    <row r="11" spans="1:39" ht="3" customHeight="1">
      <c r="A11" s="37"/>
      <c r="B11" s="26"/>
      <c r="C11" s="306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8"/>
      <c r="T11" s="312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1"/>
      <c r="AI11" s="314"/>
      <c r="AJ11" s="315"/>
      <c r="AK11" s="315"/>
      <c r="AL11" s="316"/>
      <c r="AM11" s="87"/>
    </row>
    <row r="12" spans="1:39" ht="15.6" customHeight="1">
      <c r="A12" s="297" t="s">
        <v>19</v>
      </c>
      <c r="B12" s="298"/>
      <c r="C12" s="299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4"/>
      <c r="T12" s="299" t="str">
        <f>IF('Cover Sheet - Deckblatt'!AS1=1,"part 1","Teil 1")</f>
        <v>part 1</v>
      </c>
      <c r="U12" s="283"/>
      <c r="V12" s="283"/>
      <c r="W12" s="283" t="str">
        <f>IF('Cover Sheet - Deckblatt'!AS1=1,"part 2","Teil 2")</f>
        <v>part 2</v>
      </c>
      <c r="X12" s="283"/>
      <c r="Y12" s="283"/>
      <c r="Z12" s="283" t="str">
        <f>IF('Cover Sheet - Deckblatt'!AS1=1,"part 3","Teil 3")</f>
        <v>part 3</v>
      </c>
      <c r="AA12" s="283"/>
      <c r="AB12" s="283"/>
      <c r="AC12" s="283" t="str">
        <f>IF('Cover Sheet - Deckblatt'!AS1=1,"part 4","Teil 4")</f>
        <v>part 4</v>
      </c>
      <c r="AD12" s="283"/>
      <c r="AE12" s="283"/>
      <c r="AF12" s="283" t="str">
        <f>IF('Cover Sheet - Deckblatt'!AS1=1,"part 5","Teil 5")</f>
        <v>part 5</v>
      </c>
      <c r="AG12" s="283"/>
      <c r="AH12" s="284"/>
      <c r="AI12" s="285" t="str">
        <f>IF('Cover Sheet - Deckblatt'!AS1=1,"ok","i.O.")</f>
        <v>ok</v>
      </c>
      <c r="AJ12" s="286"/>
      <c r="AK12" s="286" t="str">
        <f>IF('Cover Sheet - Deckblatt'!AS1=1,"not ok","n. i. O.")</f>
        <v>not ok</v>
      </c>
      <c r="AL12" s="287"/>
      <c r="AM12" s="88" t="s">
        <v>90</v>
      </c>
    </row>
    <row r="13" spans="1:39" ht="15.95" customHeight="1">
      <c r="A13" s="259"/>
      <c r="B13" s="260"/>
      <c r="C13" s="288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90"/>
      <c r="T13" s="291"/>
      <c r="U13" s="292"/>
      <c r="V13" s="292"/>
      <c r="W13" s="293"/>
      <c r="X13" s="294"/>
      <c r="Y13" s="295"/>
      <c r="Z13" s="292"/>
      <c r="AA13" s="292"/>
      <c r="AB13" s="292"/>
      <c r="AC13" s="293"/>
      <c r="AD13" s="294"/>
      <c r="AE13" s="295"/>
      <c r="AF13" s="292"/>
      <c r="AG13" s="292"/>
      <c r="AH13" s="296"/>
      <c r="AI13" s="280"/>
      <c r="AJ13" s="281"/>
      <c r="AK13" s="281"/>
      <c r="AL13" s="282"/>
      <c r="AM13" s="140"/>
    </row>
    <row r="14" spans="1:39" s="41" customFormat="1" ht="15.95" customHeight="1">
      <c r="A14" s="267"/>
      <c r="B14" s="268"/>
      <c r="C14" s="269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1"/>
      <c r="T14" s="272"/>
      <c r="U14" s="273"/>
      <c r="V14" s="273"/>
      <c r="W14" s="274"/>
      <c r="X14" s="273"/>
      <c r="Y14" s="275"/>
      <c r="Z14" s="273"/>
      <c r="AA14" s="273"/>
      <c r="AB14" s="273"/>
      <c r="AC14" s="274"/>
      <c r="AD14" s="273"/>
      <c r="AE14" s="275"/>
      <c r="AF14" s="273"/>
      <c r="AG14" s="273"/>
      <c r="AH14" s="276"/>
      <c r="AI14" s="277"/>
      <c r="AJ14" s="278"/>
      <c r="AK14" s="278"/>
      <c r="AL14" s="279"/>
      <c r="AM14" s="141"/>
    </row>
    <row r="15" spans="1:39" s="41" customFormat="1" ht="15.95" customHeight="1">
      <c r="A15" s="259"/>
      <c r="B15" s="260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1"/>
      <c r="T15" s="272"/>
      <c r="U15" s="273"/>
      <c r="V15" s="273"/>
      <c r="W15" s="274"/>
      <c r="X15" s="273"/>
      <c r="Y15" s="275"/>
      <c r="Z15" s="273"/>
      <c r="AA15" s="273"/>
      <c r="AB15" s="273"/>
      <c r="AC15" s="274"/>
      <c r="AD15" s="273"/>
      <c r="AE15" s="275"/>
      <c r="AF15" s="273"/>
      <c r="AG15" s="273"/>
      <c r="AH15" s="276"/>
      <c r="AI15" s="277"/>
      <c r="AJ15" s="278"/>
      <c r="AK15" s="278"/>
      <c r="AL15" s="279"/>
      <c r="AM15" s="141"/>
    </row>
    <row r="16" spans="1:39" s="41" customFormat="1" ht="15.95" customHeight="1">
      <c r="A16" s="267"/>
      <c r="B16" s="268"/>
      <c r="C16" s="269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1"/>
      <c r="T16" s="272"/>
      <c r="U16" s="273"/>
      <c r="V16" s="273"/>
      <c r="W16" s="274"/>
      <c r="X16" s="273"/>
      <c r="Y16" s="275"/>
      <c r="Z16" s="273"/>
      <c r="AA16" s="273"/>
      <c r="AB16" s="273"/>
      <c r="AC16" s="274"/>
      <c r="AD16" s="273"/>
      <c r="AE16" s="275"/>
      <c r="AF16" s="273"/>
      <c r="AG16" s="273"/>
      <c r="AH16" s="276"/>
      <c r="AI16" s="277"/>
      <c r="AJ16" s="278"/>
      <c r="AK16" s="278"/>
      <c r="AL16" s="279"/>
      <c r="AM16" s="141"/>
    </row>
    <row r="17" spans="1:39" s="41" customFormat="1" ht="15.95" customHeight="1">
      <c r="A17" s="259"/>
      <c r="B17" s="260"/>
      <c r="C17" s="269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1"/>
      <c r="T17" s="272"/>
      <c r="U17" s="273"/>
      <c r="V17" s="273"/>
      <c r="W17" s="274"/>
      <c r="X17" s="273"/>
      <c r="Y17" s="275"/>
      <c r="Z17" s="273"/>
      <c r="AA17" s="273"/>
      <c r="AB17" s="273"/>
      <c r="AC17" s="274"/>
      <c r="AD17" s="273"/>
      <c r="AE17" s="275"/>
      <c r="AF17" s="273"/>
      <c r="AG17" s="273"/>
      <c r="AH17" s="276"/>
      <c r="AI17" s="277"/>
      <c r="AJ17" s="278"/>
      <c r="AK17" s="278"/>
      <c r="AL17" s="279"/>
      <c r="AM17" s="141"/>
    </row>
    <row r="18" spans="1:39" s="41" customFormat="1" ht="15.95" customHeight="1">
      <c r="A18" s="267"/>
      <c r="B18" s="268"/>
      <c r="C18" s="269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1"/>
      <c r="T18" s="272"/>
      <c r="U18" s="273"/>
      <c r="V18" s="273"/>
      <c r="W18" s="274"/>
      <c r="X18" s="273"/>
      <c r="Y18" s="275"/>
      <c r="Z18" s="273"/>
      <c r="AA18" s="273"/>
      <c r="AB18" s="273"/>
      <c r="AC18" s="274"/>
      <c r="AD18" s="273"/>
      <c r="AE18" s="275"/>
      <c r="AF18" s="273"/>
      <c r="AG18" s="273"/>
      <c r="AH18" s="276"/>
      <c r="AI18" s="277"/>
      <c r="AJ18" s="278"/>
      <c r="AK18" s="278"/>
      <c r="AL18" s="279"/>
      <c r="AM18" s="141"/>
    </row>
    <row r="19" spans="1:39" s="41" customFormat="1" ht="15.95" customHeight="1">
      <c r="A19" s="259"/>
      <c r="B19" s="260"/>
      <c r="C19" s="269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1"/>
      <c r="T19" s="272"/>
      <c r="U19" s="273"/>
      <c r="V19" s="273"/>
      <c r="W19" s="274"/>
      <c r="X19" s="273"/>
      <c r="Y19" s="275"/>
      <c r="Z19" s="273"/>
      <c r="AA19" s="273"/>
      <c r="AB19" s="273"/>
      <c r="AC19" s="274"/>
      <c r="AD19" s="273"/>
      <c r="AE19" s="275"/>
      <c r="AF19" s="273"/>
      <c r="AG19" s="273"/>
      <c r="AH19" s="276"/>
      <c r="AI19" s="277"/>
      <c r="AJ19" s="278"/>
      <c r="AK19" s="278"/>
      <c r="AL19" s="279"/>
      <c r="AM19" s="141"/>
    </row>
    <row r="20" spans="1:39" s="41" customFormat="1" ht="15.95" customHeight="1">
      <c r="A20" s="267"/>
      <c r="B20" s="268"/>
      <c r="C20" s="269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1"/>
      <c r="T20" s="272"/>
      <c r="U20" s="273"/>
      <c r="V20" s="273"/>
      <c r="W20" s="274"/>
      <c r="X20" s="273"/>
      <c r="Y20" s="275"/>
      <c r="Z20" s="273"/>
      <c r="AA20" s="273"/>
      <c r="AB20" s="273"/>
      <c r="AC20" s="274"/>
      <c r="AD20" s="273"/>
      <c r="AE20" s="275"/>
      <c r="AF20" s="273"/>
      <c r="AG20" s="273"/>
      <c r="AH20" s="276"/>
      <c r="AI20" s="277"/>
      <c r="AJ20" s="278"/>
      <c r="AK20" s="278"/>
      <c r="AL20" s="279"/>
      <c r="AM20" s="141"/>
    </row>
    <row r="21" spans="1:39" s="41" customFormat="1" ht="15.95" customHeight="1">
      <c r="A21" s="259"/>
      <c r="B21" s="260"/>
      <c r="C21" s="269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1"/>
      <c r="T21" s="272"/>
      <c r="U21" s="273"/>
      <c r="V21" s="273"/>
      <c r="W21" s="274"/>
      <c r="X21" s="273"/>
      <c r="Y21" s="275"/>
      <c r="Z21" s="273"/>
      <c r="AA21" s="273"/>
      <c r="AB21" s="273"/>
      <c r="AC21" s="274"/>
      <c r="AD21" s="273"/>
      <c r="AE21" s="275"/>
      <c r="AF21" s="273"/>
      <c r="AG21" s="273"/>
      <c r="AH21" s="276"/>
      <c r="AI21" s="277"/>
      <c r="AJ21" s="278"/>
      <c r="AK21" s="278"/>
      <c r="AL21" s="279"/>
      <c r="AM21" s="141"/>
    </row>
    <row r="22" spans="1:39" s="41" customFormat="1" ht="15.95" customHeight="1">
      <c r="A22" s="267"/>
      <c r="B22" s="268"/>
      <c r="C22" s="269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1"/>
      <c r="T22" s="272"/>
      <c r="U22" s="273"/>
      <c r="V22" s="273"/>
      <c r="W22" s="274"/>
      <c r="X22" s="273"/>
      <c r="Y22" s="275"/>
      <c r="Z22" s="273"/>
      <c r="AA22" s="273"/>
      <c r="AB22" s="273"/>
      <c r="AC22" s="274"/>
      <c r="AD22" s="273"/>
      <c r="AE22" s="275"/>
      <c r="AF22" s="273"/>
      <c r="AG22" s="273"/>
      <c r="AH22" s="276"/>
      <c r="AI22" s="277"/>
      <c r="AJ22" s="278"/>
      <c r="AK22" s="278"/>
      <c r="AL22" s="279"/>
      <c r="AM22" s="141"/>
    </row>
    <row r="23" spans="1:39" s="41" customFormat="1" ht="15.95" customHeight="1">
      <c r="A23" s="259"/>
      <c r="B23" s="260"/>
      <c r="C23" s="269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1"/>
      <c r="T23" s="272"/>
      <c r="U23" s="273"/>
      <c r="V23" s="273"/>
      <c r="W23" s="274"/>
      <c r="X23" s="273"/>
      <c r="Y23" s="275"/>
      <c r="Z23" s="273"/>
      <c r="AA23" s="273"/>
      <c r="AB23" s="273"/>
      <c r="AC23" s="274"/>
      <c r="AD23" s="273"/>
      <c r="AE23" s="275"/>
      <c r="AF23" s="273"/>
      <c r="AG23" s="273"/>
      <c r="AH23" s="276"/>
      <c r="AI23" s="277"/>
      <c r="AJ23" s="278"/>
      <c r="AK23" s="278"/>
      <c r="AL23" s="279"/>
      <c r="AM23" s="141"/>
    </row>
    <row r="24" spans="1:39" s="41" customFormat="1" ht="15.95" customHeight="1">
      <c r="A24" s="267"/>
      <c r="B24" s="268"/>
      <c r="C24" s="269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1"/>
      <c r="T24" s="272"/>
      <c r="U24" s="273"/>
      <c r="V24" s="273"/>
      <c r="W24" s="274"/>
      <c r="X24" s="273"/>
      <c r="Y24" s="275"/>
      <c r="Z24" s="273"/>
      <c r="AA24" s="273"/>
      <c r="AB24" s="273"/>
      <c r="AC24" s="274"/>
      <c r="AD24" s="273"/>
      <c r="AE24" s="275"/>
      <c r="AF24" s="273"/>
      <c r="AG24" s="273"/>
      <c r="AH24" s="276"/>
      <c r="AI24" s="277"/>
      <c r="AJ24" s="278"/>
      <c r="AK24" s="278"/>
      <c r="AL24" s="279"/>
      <c r="AM24" s="141"/>
    </row>
    <row r="25" spans="1:39" s="41" customFormat="1" ht="15.95" customHeight="1">
      <c r="A25" s="259"/>
      <c r="B25" s="260"/>
      <c r="C25" s="269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1"/>
      <c r="T25" s="272"/>
      <c r="U25" s="273"/>
      <c r="V25" s="273"/>
      <c r="W25" s="274"/>
      <c r="X25" s="273"/>
      <c r="Y25" s="275"/>
      <c r="Z25" s="273"/>
      <c r="AA25" s="273"/>
      <c r="AB25" s="273"/>
      <c r="AC25" s="274"/>
      <c r="AD25" s="273"/>
      <c r="AE25" s="275"/>
      <c r="AF25" s="273"/>
      <c r="AG25" s="273"/>
      <c r="AH25" s="276"/>
      <c r="AI25" s="277"/>
      <c r="AJ25" s="278"/>
      <c r="AK25" s="278"/>
      <c r="AL25" s="279"/>
      <c r="AM25" s="141"/>
    </row>
    <row r="26" spans="1:39" s="41" customFormat="1" ht="15.95" customHeight="1">
      <c r="A26" s="267"/>
      <c r="B26" s="268"/>
      <c r="C26" s="269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1"/>
      <c r="T26" s="272"/>
      <c r="U26" s="273"/>
      <c r="V26" s="273"/>
      <c r="W26" s="274"/>
      <c r="X26" s="273"/>
      <c r="Y26" s="275"/>
      <c r="Z26" s="273"/>
      <c r="AA26" s="273"/>
      <c r="AB26" s="273"/>
      <c r="AC26" s="274"/>
      <c r="AD26" s="273"/>
      <c r="AE26" s="275"/>
      <c r="AF26" s="273"/>
      <c r="AG26" s="273"/>
      <c r="AH26" s="276"/>
      <c r="AI26" s="277"/>
      <c r="AJ26" s="278"/>
      <c r="AK26" s="278"/>
      <c r="AL26" s="279"/>
      <c r="AM26" s="141"/>
    </row>
    <row r="27" spans="1:39" s="41" customFormat="1" ht="15.95" customHeight="1">
      <c r="A27" s="259"/>
      <c r="B27" s="260"/>
      <c r="C27" s="269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1"/>
      <c r="T27" s="272"/>
      <c r="U27" s="273"/>
      <c r="V27" s="273"/>
      <c r="W27" s="274"/>
      <c r="X27" s="273"/>
      <c r="Y27" s="275"/>
      <c r="Z27" s="273"/>
      <c r="AA27" s="273"/>
      <c r="AB27" s="273"/>
      <c r="AC27" s="274"/>
      <c r="AD27" s="273"/>
      <c r="AE27" s="275"/>
      <c r="AF27" s="273"/>
      <c r="AG27" s="273"/>
      <c r="AH27" s="276"/>
      <c r="AI27" s="277"/>
      <c r="AJ27" s="278"/>
      <c r="AK27" s="278"/>
      <c r="AL27" s="279"/>
      <c r="AM27" s="141"/>
    </row>
    <row r="28" spans="1:39" s="41" customFormat="1" ht="15.95" customHeight="1">
      <c r="A28" s="267"/>
      <c r="B28" s="268"/>
      <c r="C28" s="269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1"/>
      <c r="T28" s="272"/>
      <c r="U28" s="273"/>
      <c r="V28" s="273"/>
      <c r="W28" s="274"/>
      <c r="X28" s="273"/>
      <c r="Y28" s="275"/>
      <c r="Z28" s="273"/>
      <c r="AA28" s="273"/>
      <c r="AB28" s="273"/>
      <c r="AC28" s="274"/>
      <c r="AD28" s="273"/>
      <c r="AE28" s="275"/>
      <c r="AF28" s="273"/>
      <c r="AG28" s="273"/>
      <c r="AH28" s="276"/>
      <c r="AI28" s="277"/>
      <c r="AJ28" s="278"/>
      <c r="AK28" s="278"/>
      <c r="AL28" s="279"/>
      <c r="AM28" s="141"/>
    </row>
    <row r="29" spans="1:39" s="41" customFormat="1" ht="15.95" customHeight="1">
      <c r="A29" s="259"/>
      <c r="B29" s="260"/>
      <c r="C29" s="269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1"/>
      <c r="T29" s="272"/>
      <c r="U29" s="273"/>
      <c r="V29" s="273"/>
      <c r="W29" s="274"/>
      <c r="X29" s="273"/>
      <c r="Y29" s="275"/>
      <c r="Z29" s="273"/>
      <c r="AA29" s="273"/>
      <c r="AB29" s="273"/>
      <c r="AC29" s="274"/>
      <c r="AD29" s="273"/>
      <c r="AE29" s="275"/>
      <c r="AF29" s="273"/>
      <c r="AG29" s="273"/>
      <c r="AH29" s="276"/>
      <c r="AI29" s="277"/>
      <c r="AJ29" s="278"/>
      <c r="AK29" s="278"/>
      <c r="AL29" s="279"/>
      <c r="AM29" s="141"/>
    </row>
    <row r="30" spans="1:39" ht="15.95" customHeight="1">
      <c r="A30" s="267"/>
      <c r="B30" s="268"/>
      <c r="C30" s="261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3"/>
      <c r="T30" s="264"/>
      <c r="U30" s="257"/>
      <c r="V30" s="257"/>
      <c r="W30" s="265"/>
      <c r="X30" s="257"/>
      <c r="Y30" s="266"/>
      <c r="Z30" s="257"/>
      <c r="AA30" s="257"/>
      <c r="AB30" s="257"/>
      <c r="AC30" s="265"/>
      <c r="AD30" s="257"/>
      <c r="AE30" s="266"/>
      <c r="AF30" s="257"/>
      <c r="AG30" s="257"/>
      <c r="AH30" s="258"/>
      <c r="AI30" s="251"/>
      <c r="AJ30" s="252"/>
      <c r="AK30" s="252"/>
      <c r="AL30" s="253"/>
      <c r="AM30" s="141"/>
    </row>
    <row r="31" spans="1:39" s="41" customFormat="1" ht="15.95" customHeight="1">
      <c r="A31" s="259"/>
      <c r="B31" s="260"/>
      <c r="C31" s="269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1"/>
      <c r="T31" s="272"/>
      <c r="U31" s="273"/>
      <c r="V31" s="273"/>
      <c r="W31" s="274"/>
      <c r="X31" s="273"/>
      <c r="Y31" s="275"/>
      <c r="Z31" s="273"/>
      <c r="AA31" s="273"/>
      <c r="AB31" s="273"/>
      <c r="AC31" s="274"/>
      <c r="AD31" s="273"/>
      <c r="AE31" s="275"/>
      <c r="AF31" s="273"/>
      <c r="AG31" s="273"/>
      <c r="AH31" s="276"/>
      <c r="AI31" s="277"/>
      <c r="AJ31" s="278"/>
      <c r="AK31" s="278"/>
      <c r="AL31" s="279"/>
      <c r="AM31" s="141"/>
    </row>
    <row r="32" spans="1:39" ht="15.95" customHeight="1">
      <c r="A32" s="267"/>
      <c r="B32" s="268"/>
      <c r="C32" s="261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3"/>
      <c r="T32" s="264"/>
      <c r="U32" s="257"/>
      <c r="V32" s="257"/>
      <c r="W32" s="265"/>
      <c r="X32" s="257"/>
      <c r="Y32" s="266"/>
      <c r="Z32" s="257"/>
      <c r="AA32" s="257"/>
      <c r="AB32" s="257"/>
      <c r="AC32" s="265"/>
      <c r="AD32" s="257"/>
      <c r="AE32" s="266"/>
      <c r="AF32" s="257"/>
      <c r="AG32" s="257"/>
      <c r="AH32" s="258"/>
      <c r="AI32" s="251"/>
      <c r="AJ32" s="252"/>
      <c r="AK32" s="252"/>
      <c r="AL32" s="253"/>
      <c r="AM32" s="141"/>
    </row>
    <row r="33" spans="1:39" ht="15.95" customHeight="1">
      <c r="A33" s="259"/>
      <c r="B33" s="260"/>
      <c r="C33" s="261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3"/>
      <c r="T33" s="264"/>
      <c r="U33" s="257"/>
      <c r="V33" s="257"/>
      <c r="W33" s="265"/>
      <c r="X33" s="257"/>
      <c r="Y33" s="266"/>
      <c r="Z33" s="257"/>
      <c r="AA33" s="257"/>
      <c r="AB33" s="257"/>
      <c r="AC33" s="265"/>
      <c r="AD33" s="257"/>
      <c r="AE33" s="266"/>
      <c r="AF33" s="257"/>
      <c r="AG33" s="257"/>
      <c r="AH33" s="258"/>
      <c r="AI33" s="251"/>
      <c r="AJ33" s="252"/>
      <c r="AK33" s="252"/>
      <c r="AL33" s="253"/>
      <c r="AM33" s="141"/>
    </row>
    <row r="34" spans="1:39" ht="15.95" customHeight="1">
      <c r="A34" s="267"/>
      <c r="B34" s="268"/>
      <c r="C34" s="261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3"/>
      <c r="T34" s="264"/>
      <c r="U34" s="257"/>
      <c r="V34" s="257"/>
      <c r="W34" s="265"/>
      <c r="X34" s="257"/>
      <c r="Y34" s="266"/>
      <c r="Z34" s="257"/>
      <c r="AA34" s="257"/>
      <c r="AB34" s="257"/>
      <c r="AC34" s="265"/>
      <c r="AD34" s="257"/>
      <c r="AE34" s="266"/>
      <c r="AF34" s="257"/>
      <c r="AG34" s="257"/>
      <c r="AH34" s="258"/>
      <c r="AI34" s="251"/>
      <c r="AJ34" s="252"/>
      <c r="AK34" s="252"/>
      <c r="AL34" s="253"/>
      <c r="AM34" s="141"/>
    </row>
    <row r="35" spans="1:39" ht="15.95" customHeight="1">
      <c r="A35" s="259"/>
      <c r="B35" s="260"/>
      <c r="C35" s="261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3"/>
      <c r="T35" s="264"/>
      <c r="U35" s="257"/>
      <c r="V35" s="257"/>
      <c r="W35" s="265"/>
      <c r="X35" s="257"/>
      <c r="Y35" s="266"/>
      <c r="Z35" s="257"/>
      <c r="AA35" s="257"/>
      <c r="AB35" s="257"/>
      <c r="AC35" s="265"/>
      <c r="AD35" s="257"/>
      <c r="AE35" s="266"/>
      <c r="AF35" s="257"/>
      <c r="AG35" s="257"/>
      <c r="AH35" s="258"/>
      <c r="AI35" s="251"/>
      <c r="AJ35" s="252"/>
      <c r="AK35" s="252"/>
      <c r="AL35" s="253"/>
      <c r="AM35" s="141"/>
    </row>
    <row r="36" spans="1:39" ht="15.95" customHeight="1">
      <c r="A36" s="267"/>
      <c r="B36" s="268"/>
      <c r="C36" s="261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3"/>
      <c r="T36" s="264"/>
      <c r="U36" s="257"/>
      <c r="V36" s="257"/>
      <c r="W36" s="265"/>
      <c r="X36" s="257"/>
      <c r="Y36" s="266"/>
      <c r="Z36" s="257"/>
      <c r="AA36" s="257"/>
      <c r="AB36" s="257"/>
      <c r="AC36" s="265"/>
      <c r="AD36" s="257"/>
      <c r="AE36" s="266"/>
      <c r="AF36" s="257"/>
      <c r="AG36" s="257"/>
      <c r="AH36" s="258"/>
      <c r="AI36" s="251"/>
      <c r="AJ36" s="252"/>
      <c r="AK36" s="252"/>
      <c r="AL36" s="253"/>
      <c r="AM36" s="141"/>
    </row>
    <row r="37" spans="1:39" ht="15.95" customHeight="1">
      <c r="A37" s="259"/>
      <c r="B37" s="260"/>
      <c r="C37" s="261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3"/>
      <c r="T37" s="264"/>
      <c r="U37" s="257"/>
      <c r="V37" s="257"/>
      <c r="W37" s="265"/>
      <c r="X37" s="257"/>
      <c r="Y37" s="266"/>
      <c r="Z37" s="257"/>
      <c r="AA37" s="257"/>
      <c r="AB37" s="257"/>
      <c r="AC37" s="265"/>
      <c r="AD37" s="257"/>
      <c r="AE37" s="266"/>
      <c r="AF37" s="257"/>
      <c r="AG37" s="257"/>
      <c r="AH37" s="258"/>
      <c r="AI37" s="251"/>
      <c r="AJ37" s="252"/>
      <c r="AK37" s="252"/>
      <c r="AL37" s="253"/>
      <c r="AM37" s="141"/>
    </row>
    <row r="38" spans="1:39" ht="15.95" customHeight="1">
      <c r="A38" s="267"/>
      <c r="B38" s="268"/>
      <c r="C38" s="261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3"/>
      <c r="T38" s="264"/>
      <c r="U38" s="257"/>
      <c r="V38" s="257"/>
      <c r="W38" s="265"/>
      <c r="X38" s="257"/>
      <c r="Y38" s="266"/>
      <c r="Z38" s="257"/>
      <c r="AA38" s="257"/>
      <c r="AB38" s="257"/>
      <c r="AC38" s="265"/>
      <c r="AD38" s="257"/>
      <c r="AE38" s="266"/>
      <c r="AF38" s="257"/>
      <c r="AG38" s="257"/>
      <c r="AH38" s="258"/>
      <c r="AI38" s="251"/>
      <c r="AJ38" s="252"/>
      <c r="AK38" s="252"/>
      <c r="AL38" s="253"/>
      <c r="AM38" s="141"/>
    </row>
    <row r="39" spans="1:39" ht="15.95" customHeight="1">
      <c r="A39" s="259"/>
      <c r="B39" s="260"/>
      <c r="C39" s="261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3"/>
      <c r="T39" s="264"/>
      <c r="U39" s="257"/>
      <c r="V39" s="257"/>
      <c r="W39" s="265"/>
      <c r="X39" s="257"/>
      <c r="Y39" s="266"/>
      <c r="Z39" s="257"/>
      <c r="AA39" s="257"/>
      <c r="AB39" s="257"/>
      <c r="AC39" s="265"/>
      <c r="AD39" s="257"/>
      <c r="AE39" s="266"/>
      <c r="AF39" s="257"/>
      <c r="AG39" s="257"/>
      <c r="AH39" s="258"/>
      <c r="AI39" s="251"/>
      <c r="AJ39" s="252"/>
      <c r="AK39" s="252"/>
      <c r="AL39" s="253"/>
      <c r="AM39" s="141"/>
    </row>
    <row r="40" spans="1:39" ht="15.95" customHeight="1">
      <c r="A40" s="267"/>
      <c r="B40" s="268"/>
      <c r="C40" s="261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3"/>
      <c r="T40" s="264"/>
      <c r="U40" s="257"/>
      <c r="V40" s="257"/>
      <c r="W40" s="265"/>
      <c r="X40" s="257"/>
      <c r="Y40" s="266"/>
      <c r="Z40" s="257"/>
      <c r="AA40" s="257"/>
      <c r="AB40" s="257"/>
      <c r="AC40" s="265"/>
      <c r="AD40" s="257"/>
      <c r="AE40" s="266"/>
      <c r="AF40" s="257"/>
      <c r="AG40" s="257"/>
      <c r="AH40" s="258"/>
      <c r="AI40" s="251"/>
      <c r="AJ40" s="252"/>
      <c r="AK40" s="252"/>
      <c r="AL40" s="253"/>
      <c r="AM40" s="141"/>
    </row>
    <row r="41" spans="1:39" ht="15.95" customHeight="1">
      <c r="A41" s="259"/>
      <c r="B41" s="260"/>
      <c r="C41" s="261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3"/>
      <c r="T41" s="264"/>
      <c r="U41" s="257"/>
      <c r="V41" s="257"/>
      <c r="W41" s="265"/>
      <c r="X41" s="257"/>
      <c r="Y41" s="266"/>
      <c r="Z41" s="257"/>
      <c r="AA41" s="257"/>
      <c r="AB41" s="257"/>
      <c r="AC41" s="265"/>
      <c r="AD41" s="257"/>
      <c r="AE41" s="266"/>
      <c r="AF41" s="257"/>
      <c r="AG41" s="257"/>
      <c r="AH41" s="258"/>
      <c r="AI41" s="251"/>
      <c r="AJ41" s="252"/>
      <c r="AK41" s="252"/>
      <c r="AL41" s="253"/>
      <c r="AM41" s="141"/>
    </row>
    <row r="42" spans="1:39" ht="15.95" customHeight="1">
      <c r="A42" s="267"/>
      <c r="B42" s="268"/>
      <c r="C42" s="261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3"/>
      <c r="T42" s="264"/>
      <c r="U42" s="257"/>
      <c r="V42" s="257"/>
      <c r="W42" s="265"/>
      <c r="X42" s="257"/>
      <c r="Y42" s="266"/>
      <c r="Z42" s="257"/>
      <c r="AA42" s="257"/>
      <c r="AB42" s="257"/>
      <c r="AC42" s="265"/>
      <c r="AD42" s="257"/>
      <c r="AE42" s="266"/>
      <c r="AF42" s="257"/>
      <c r="AG42" s="257"/>
      <c r="AH42" s="258"/>
      <c r="AI42" s="251"/>
      <c r="AJ42" s="252"/>
      <c r="AK42" s="252"/>
      <c r="AL42" s="253"/>
      <c r="AM42" s="141"/>
    </row>
    <row r="43" spans="1:39" ht="15.95" customHeight="1">
      <c r="A43" s="259"/>
      <c r="B43" s="260"/>
      <c r="C43" s="261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3"/>
      <c r="T43" s="264"/>
      <c r="U43" s="257"/>
      <c r="V43" s="257"/>
      <c r="W43" s="265"/>
      <c r="X43" s="257"/>
      <c r="Y43" s="266"/>
      <c r="Z43" s="257"/>
      <c r="AA43" s="257"/>
      <c r="AB43" s="257"/>
      <c r="AC43" s="265"/>
      <c r="AD43" s="257"/>
      <c r="AE43" s="266"/>
      <c r="AF43" s="257"/>
      <c r="AG43" s="257"/>
      <c r="AH43" s="258"/>
      <c r="AI43" s="251"/>
      <c r="AJ43" s="252"/>
      <c r="AK43" s="252"/>
      <c r="AL43" s="253"/>
      <c r="AM43" s="141"/>
    </row>
    <row r="44" spans="1:39" ht="15.95" customHeight="1">
      <c r="A44" s="267"/>
      <c r="B44" s="268"/>
      <c r="C44" s="261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3"/>
      <c r="T44" s="264"/>
      <c r="U44" s="257"/>
      <c r="V44" s="257"/>
      <c r="W44" s="265"/>
      <c r="X44" s="257"/>
      <c r="Y44" s="266"/>
      <c r="Z44" s="257"/>
      <c r="AA44" s="257"/>
      <c r="AB44" s="257"/>
      <c r="AC44" s="265"/>
      <c r="AD44" s="257"/>
      <c r="AE44" s="266"/>
      <c r="AF44" s="257"/>
      <c r="AG44" s="257"/>
      <c r="AH44" s="258"/>
      <c r="AI44" s="251"/>
      <c r="AJ44" s="252"/>
      <c r="AK44" s="252"/>
      <c r="AL44" s="253"/>
      <c r="AM44" s="141"/>
    </row>
    <row r="45" spans="1:39" ht="15.95" customHeight="1">
      <c r="A45" s="259"/>
      <c r="B45" s="260"/>
      <c r="C45" s="261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3"/>
      <c r="T45" s="264"/>
      <c r="U45" s="257"/>
      <c r="V45" s="257"/>
      <c r="W45" s="265"/>
      <c r="X45" s="257"/>
      <c r="Y45" s="266"/>
      <c r="Z45" s="257"/>
      <c r="AA45" s="257"/>
      <c r="AB45" s="257"/>
      <c r="AC45" s="265"/>
      <c r="AD45" s="257"/>
      <c r="AE45" s="266"/>
      <c r="AF45" s="257"/>
      <c r="AG45" s="257"/>
      <c r="AH45" s="258"/>
      <c r="AI45" s="251"/>
      <c r="AJ45" s="252"/>
      <c r="AK45" s="252"/>
      <c r="AL45" s="253"/>
      <c r="AM45" s="142"/>
    </row>
    <row r="46" spans="1:39" ht="12.95" customHeight="1">
      <c r="A46" s="14"/>
      <c r="B46" s="33" t="str">
        <f>IF('Cover Sheet - Deckblatt'!AS1=1,"Confirmation Supplier","Bestätigung Lieferant")</f>
        <v>Confirmation Supplier</v>
      </c>
      <c r="C46" s="15"/>
      <c r="D46" s="15"/>
      <c r="E46" s="15"/>
      <c r="F46" s="15"/>
      <c r="G46" s="15"/>
      <c r="H46" s="15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17"/>
      <c r="T46" s="9"/>
      <c r="U46" s="11" t="str">
        <f>IF('Cover Sheet - Deckblatt'!AS1=1,"Decision DND","Entscheidung DND")</f>
        <v>Decision DND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0"/>
    </row>
    <row r="47" spans="1:39" ht="12.95" customHeight="1">
      <c r="A47" s="18"/>
      <c r="B47" s="19" t="str">
        <f>IF('Cover Sheet - Deckblatt'!AS1=1,"Comments:","Bemerkung")</f>
        <v>Comments:</v>
      </c>
      <c r="C47" s="19"/>
      <c r="D47" s="19"/>
      <c r="E47" s="19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0"/>
      <c r="T47" s="9"/>
      <c r="U47" s="11" t="str">
        <f>IF('Cover Sheet - Deckblatt'!AS1=1,"released","frei")</f>
        <v>released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0"/>
      <c r="AJ47" s="248"/>
      <c r="AK47" s="249"/>
      <c r="AL47" s="250"/>
    </row>
    <row r="48" spans="1:39" ht="12.95" customHeight="1">
      <c r="A48" s="18"/>
      <c r="B48" s="255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0"/>
      <c r="T48" s="18"/>
      <c r="U48" s="11" t="str">
        <f>IF('Cover Sheet - Deckblatt'!AS1=1,"Conditionally approved","frei mit Auflage")</f>
        <v>Conditionally approved</v>
      </c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248"/>
      <c r="AK48" s="249"/>
      <c r="AL48" s="250"/>
    </row>
    <row r="49" spans="1:38" ht="12.95" customHeight="1">
      <c r="A49" s="23"/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5"/>
      <c r="T49" s="9"/>
      <c r="U49" s="35" t="str">
        <f>IF('Cover Sheet - Deckblatt'!AS1=1,"reject, re-sampling required","abgelehnt, Nachbemusterung erforderlich")</f>
        <v>reject, re-sampling required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0"/>
      <c r="AJ49" s="248"/>
      <c r="AK49" s="249"/>
      <c r="AL49" s="250"/>
    </row>
    <row r="50" spans="1:38" ht="12.95" customHeight="1">
      <c r="A50" s="18"/>
      <c r="B50" s="169" t="s">
        <v>17</v>
      </c>
      <c r="C50" s="169"/>
      <c r="D50" s="169"/>
      <c r="E50" s="38"/>
      <c r="F50" s="38"/>
      <c r="G50" s="38"/>
      <c r="H50" s="149" t="str">
        <f>IF('Cover Sheet - Deckblatt'!H45="","",'Cover Sheet - Deckblatt'!H45)</f>
        <v/>
      </c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9"/>
      <c r="T50" s="18"/>
      <c r="U50" s="169" t="s">
        <v>17</v>
      </c>
      <c r="V50" s="169"/>
      <c r="W50" s="169"/>
      <c r="X50" s="36"/>
      <c r="Y50" s="36"/>
      <c r="Z50" s="36"/>
      <c r="AA50" s="246" t="str">
        <f>IF('Cover Sheet - Deckblatt'!H60="","",'Cover Sheet - Deckblatt'!H60)</f>
        <v/>
      </c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0"/>
    </row>
    <row r="51" spans="1:38" ht="12.95" customHeight="1">
      <c r="A51" s="18"/>
      <c r="B51" s="171" t="str">
        <f>IF('Cover Sheet - Deckblatt'!AS1=1,"Department:","Abteilung:")</f>
        <v>Department:</v>
      </c>
      <c r="C51" s="171"/>
      <c r="D51" s="171"/>
      <c r="E51" s="171"/>
      <c r="F51" s="171"/>
      <c r="G51" s="38"/>
      <c r="H51" s="149" t="str">
        <f>IF('Cover Sheet - Deckblatt'!H46="","",'Cover Sheet - Deckblatt'!H46)</f>
        <v/>
      </c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9"/>
      <c r="T51" s="18"/>
      <c r="U51" s="171" t="str">
        <f>IF('Cover Sheet - Deckblatt'!AS1=1,"Department:","Abteilung:")</f>
        <v>Department:</v>
      </c>
      <c r="V51" s="171"/>
      <c r="W51" s="171"/>
      <c r="X51" s="171"/>
      <c r="Y51" s="171"/>
      <c r="Z51" s="36"/>
      <c r="AA51" s="246" t="str">
        <f>IF('Cover Sheet - Deckblatt'!H61="","",'Cover Sheet - Deckblatt'!H61)</f>
        <v/>
      </c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0"/>
    </row>
    <row r="52" spans="1:38" ht="12.95" customHeight="1">
      <c r="A52" s="18"/>
      <c r="B52" s="171" t="str">
        <f>IF('Cover Sheet - Deckblatt'!AS1=1,"Telephone / e-mail:","Telefon / e-Mail:")</f>
        <v>Telephone / e-mail:</v>
      </c>
      <c r="C52" s="171"/>
      <c r="D52" s="171"/>
      <c r="E52" s="171"/>
      <c r="F52" s="171"/>
      <c r="G52" s="171"/>
      <c r="H52" s="149" t="str">
        <f>IF('Cover Sheet - Deckblatt'!H47="","",'Cover Sheet - Deckblatt'!H47)</f>
        <v/>
      </c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9"/>
      <c r="T52" s="18"/>
      <c r="U52" s="171" t="str">
        <f>IF('Cover Sheet - Deckblatt'!AS1=1,"Telephone / e-mail:","Telefon / e-Mail:")</f>
        <v>Telephone / e-mail:</v>
      </c>
      <c r="V52" s="171"/>
      <c r="W52" s="171"/>
      <c r="X52" s="171"/>
      <c r="Y52" s="171"/>
      <c r="Z52" s="171"/>
      <c r="AA52" s="246" t="str">
        <f>IF('Cover Sheet - Deckblatt'!H62="","",'Cover Sheet - Deckblatt'!H62)</f>
        <v/>
      </c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0"/>
    </row>
    <row r="53" spans="1:38" ht="6.95" customHeight="1">
      <c r="A53" s="18"/>
      <c r="B53" s="19"/>
      <c r="C53" s="19"/>
      <c r="D53" s="19"/>
      <c r="E53" s="19"/>
      <c r="F53" s="19"/>
      <c r="G53" s="19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19"/>
      <c r="T53" s="18"/>
      <c r="U53" s="19"/>
      <c r="V53" s="19"/>
      <c r="W53" s="19"/>
      <c r="X53" s="19"/>
      <c r="Y53" s="19"/>
      <c r="Z53" s="19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20"/>
    </row>
    <row r="54" spans="1:38" ht="14.25" customHeight="1">
      <c r="A54" s="18"/>
      <c r="B54" s="91"/>
      <c r="C54" s="242" t="str">
        <f>IF('Cover Sheet - Deckblatt'!C49="","",'Cover Sheet - Deckblatt'!C49)</f>
        <v/>
      </c>
      <c r="D54" s="242"/>
      <c r="E54" s="242"/>
      <c r="F54" s="242"/>
      <c r="G54" s="91"/>
      <c r="H54" s="91"/>
      <c r="I54" s="243"/>
      <c r="J54" s="243"/>
      <c r="K54" s="243"/>
      <c r="L54" s="243"/>
      <c r="M54" s="243"/>
      <c r="N54" s="243"/>
      <c r="O54" s="243"/>
      <c r="P54" s="243"/>
      <c r="Q54" s="243"/>
      <c r="R54" s="91"/>
      <c r="S54" s="19"/>
      <c r="T54" s="18"/>
      <c r="U54" s="19"/>
      <c r="V54" s="244" t="str">
        <f>IF('Cover Sheet - Deckblatt'!C64="","",'Cover Sheet - Deckblatt'!C64)</f>
        <v/>
      </c>
      <c r="W54" s="244"/>
      <c r="X54" s="244"/>
      <c r="Y54" s="244"/>
      <c r="Z54" s="19"/>
      <c r="AA54" s="19"/>
      <c r="AB54" s="245"/>
      <c r="AC54" s="245"/>
      <c r="AD54" s="245"/>
      <c r="AE54" s="245"/>
      <c r="AF54" s="245"/>
      <c r="AG54" s="245"/>
      <c r="AH54" s="245"/>
      <c r="AI54" s="245"/>
      <c r="AJ54" s="245"/>
      <c r="AK54" s="19"/>
      <c r="AL54" s="20"/>
    </row>
    <row r="55" spans="1:38" ht="12.95" customHeight="1">
      <c r="A55" s="23"/>
      <c r="B55" s="8" t="s">
        <v>92</v>
      </c>
      <c r="C55" s="8"/>
      <c r="D55" s="238" t="str">
        <f>IF('Cover Sheet - Deckblatt'!F50="","",'Cover Sheet - Deckblatt'!F50)</f>
        <v xml:space="preserve"> </v>
      </c>
      <c r="E55" s="238"/>
      <c r="F55" s="238"/>
      <c r="G55" s="238"/>
      <c r="H55" s="238"/>
      <c r="I55" s="8" t="s">
        <v>91</v>
      </c>
      <c r="J55" s="8"/>
      <c r="K55" s="8"/>
      <c r="L55" s="239" t="str">
        <f>IF('Cover Sheet - Deckblatt'!N50="","",'Cover Sheet - Deckblatt'!N50)</f>
        <v/>
      </c>
      <c r="M55" s="239"/>
      <c r="N55" s="239"/>
      <c r="O55" s="239"/>
      <c r="P55" s="239"/>
      <c r="Q55" s="239"/>
      <c r="R55" s="239"/>
      <c r="S55" s="240"/>
      <c r="T55" s="23"/>
      <c r="U55" s="8" t="s">
        <v>92</v>
      </c>
      <c r="V55" s="8"/>
      <c r="W55" s="239"/>
      <c r="X55" s="239"/>
      <c r="Y55" s="239"/>
      <c r="Z55" s="239"/>
      <c r="AA55" s="239"/>
      <c r="AB55" s="8" t="s">
        <v>91</v>
      </c>
      <c r="AC55" s="8"/>
      <c r="AD55" s="8"/>
      <c r="AE55" s="8"/>
      <c r="AF55" s="239"/>
      <c r="AG55" s="239"/>
      <c r="AH55" s="239"/>
      <c r="AI55" s="239"/>
      <c r="AJ55" s="239"/>
      <c r="AK55" s="239"/>
      <c r="AL55" s="240"/>
    </row>
    <row r="56" spans="1:3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</sheetData>
  <sheetProtection sheet="1" objects="1" scenarios="1" selectLockedCells="1"/>
  <customSheetViews>
    <customSheetView guid="{4DA3038F-F79B-4116-9717-364DCBC6B21E}" showPageBreaks="1" fitToPage="1" hiddenColumns="1" view="pageLayout" topLeftCell="A31">
      <selection activeCell="C21" sqref="C21:S21"/>
      <pageMargins left="0.47244094488188981" right="0.78740157499999996" top="0.39370078740157483" bottom="0.984251969" header="0" footer="0"/>
      <pageSetup paperSize="9" scale="91" orientation="portrait" r:id="rId1"/>
      <headerFooter alignWithMargins="0">
        <oddFooter>&amp;CF-02-3.04 / Ind. 01 / 13.12.2021</oddFooter>
      </headerFooter>
    </customSheetView>
  </customSheetViews>
  <mergeCells count="351">
    <mergeCell ref="D55:H55"/>
    <mergeCell ref="L55:S55"/>
    <mergeCell ref="W55:AA55"/>
    <mergeCell ref="AF55:AL55"/>
    <mergeCell ref="B51:F51"/>
    <mergeCell ref="H51:R51"/>
    <mergeCell ref="U51:Y51"/>
    <mergeCell ref="AA51:AK51"/>
    <mergeCell ref="B52:G52"/>
    <mergeCell ref="H52:R52"/>
    <mergeCell ref="H53:R53"/>
    <mergeCell ref="AA53:AK53"/>
    <mergeCell ref="C54:F54"/>
    <mergeCell ref="I54:Q54"/>
    <mergeCell ref="V54:Y54"/>
    <mergeCell ref="AB54:AJ54"/>
    <mergeCell ref="F47:R47"/>
    <mergeCell ref="AJ47:AL47"/>
    <mergeCell ref="B48:R48"/>
    <mergeCell ref="AJ48:AL48"/>
    <mergeCell ref="I46:R46"/>
    <mergeCell ref="U52:Z52"/>
    <mergeCell ref="AA52:AK52"/>
    <mergeCell ref="B49:R49"/>
    <mergeCell ref="AJ49:AL49"/>
    <mergeCell ref="B50:D50"/>
    <mergeCell ref="H50:R50"/>
    <mergeCell ref="U50:W50"/>
    <mergeCell ref="AA50:AK50"/>
    <mergeCell ref="A45:B45"/>
    <mergeCell ref="C45:S45"/>
    <mergeCell ref="T45:V45"/>
    <mergeCell ref="W45:Y45"/>
    <mergeCell ref="Z45:AB45"/>
    <mergeCell ref="AC45:AE45"/>
    <mergeCell ref="AF45:AH45"/>
    <mergeCell ref="AI45:AJ45"/>
    <mergeCell ref="AK45:AL45"/>
    <mergeCell ref="A44:B44"/>
    <mergeCell ref="C44:S44"/>
    <mergeCell ref="T44:V44"/>
    <mergeCell ref="W44:Y44"/>
    <mergeCell ref="Z44:AB44"/>
    <mergeCell ref="AC44:AE44"/>
    <mergeCell ref="AF44:AH44"/>
    <mergeCell ref="AI44:AJ44"/>
    <mergeCell ref="AK44:AL44"/>
    <mergeCell ref="AF43:AH43"/>
    <mergeCell ref="AI43:AJ43"/>
    <mergeCell ref="AK43:AL43"/>
    <mergeCell ref="A42:B42"/>
    <mergeCell ref="C42:S42"/>
    <mergeCell ref="T42:V42"/>
    <mergeCell ref="W42:Y42"/>
    <mergeCell ref="Z42:AB42"/>
    <mergeCell ref="AC42:AE42"/>
    <mergeCell ref="AF42:AH42"/>
    <mergeCell ref="A43:B43"/>
    <mergeCell ref="C43:S43"/>
    <mergeCell ref="T43:V43"/>
    <mergeCell ref="W43:Y43"/>
    <mergeCell ref="Z43:AB43"/>
    <mergeCell ref="AC43:AE43"/>
    <mergeCell ref="AI42:AJ42"/>
    <mergeCell ref="AK42:AL42"/>
    <mergeCell ref="AF40:AH40"/>
    <mergeCell ref="AI40:AJ40"/>
    <mergeCell ref="AK40:AL40"/>
    <mergeCell ref="A41:B41"/>
    <mergeCell ref="C41:S41"/>
    <mergeCell ref="T41:V41"/>
    <mergeCell ref="W41:Y41"/>
    <mergeCell ref="Z41:AB41"/>
    <mergeCell ref="AI41:AJ41"/>
    <mergeCell ref="AK41:AL41"/>
    <mergeCell ref="A39:B39"/>
    <mergeCell ref="C39:S39"/>
    <mergeCell ref="T39:V39"/>
    <mergeCell ref="W39:Y39"/>
    <mergeCell ref="Z39:AB39"/>
    <mergeCell ref="AC39:AE39"/>
    <mergeCell ref="AF39:AH39"/>
    <mergeCell ref="AI39:AJ39"/>
    <mergeCell ref="AC41:AE41"/>
    <mergeCell ref="AF41:AH41"/>
    <mergeCell ref="A40:B40"/>
    <mergeCell ref="C40:S40"/>
    <mergeCell ref="T40:V40"/>
    <mergeCell ref="W40:Y40"/>
    <mergeCell ref="Z40:AB40"/>
    <mergeCell ref="AC40:AE40"/>
    <mergeCell ref="AC37:AE37"/>
    <mergeCell ref="AF37:AH37"/>
    <mergeCell ref="AK39:AL39"/>
    <mergeCell ref="A38:B38"/>
    <mergeCell ref="C38:S38"/>
    <mergeCell ref="T38:V38"/>
    <mergeCell ref="W38:Y38"/>
    <mergeCell ref="Z38:AB38"/>
    <mergeCell ref="AC38:AE38"/>
    <mergeCell ref="AF38:AH38"/>
    <mergeCell ref="AI38:AJ38"/>
    <mergeCell ref="AK38:AL38"/>
    <mergeCell ref="AI37:AJ37"/>
    <mergeCell ref="AK37:AL37"/>
    <mergeCell ref="A35:B35"/>
    <mergeCell ref="C35:S35"/>
    <mergeCell ref="T35:V35"/>
    <mergeCell ref="W35:Y35"/>
    <mergeCell ref="Z35:AB35"/>
    <mergeCell ref="AC35:AE35"/>
    <mergeCell ref="AF35:AH35"/>
    <mergeCell ref="AI35:AJ35"/>
    <mergeCell ref="A36:B36"/>
    <mergeCell ref="C36:S36"/>
    <mergeCell ref="T36:V36"/>
    <mergeCell ref="W36:Y36"/>
    <mergeCell ref="Z36:AB36"/>
    <mergeCell ref="AC36:AE36"/>
    <mergeCell ref="AF36:AH36"/>
    <mergeCell ref="AI36:AJ36"/>
    <mergeCell ref="AK36:AL36"/>
    <mergeCell ref="A37:B37"/>
    <mergeCell ref="C37:S37"/>
    <mergeCell ref="T37:V37"/>
    <mergeCell ref="W37:Y37"/>
    <mergeCell ref="Z37:AB37"/>
    <mergeCell ref="AC33:AE33"/>
    <mergeCell ref="AF33:AH33"/>
    <mergeCell ref="AK35:AL35"/>
    <mergeCell ref="A34:B34"/>
    <mergeCell ref="C34:S34"/>
    <mergeCell ref="T34:V34"/>
    <mergeCell ref="W34:Y34"/>
    <mergeCell ref="Z34:AB34"/>
    <mergeCell ref="AC34:AE34"/>
    <mergeCell ref="AF34:AH34"/>
    <mergeCell ref="AI34:AJ34"/>
    <mergeCell ref="AK34:AL34"/>
    <mergeCell ref="AI33:AJ33"/>
    <mergeCell ref="AK33:AL33"/>
    <mergeCell ref="A31:B31"/>
    <mergeCell ref="C31:S31"/>
    <mergeCell ref="T31:V31"/>
    <mergeCell ref="W31:Y31"/>
    <mergeCell ref="Z31:AB31"/>
    <mergeCell ref="AC31:AE31"/>
    <mergeCell ref="AF31:AH31"/>
    <mergeCell ref="AI31:AJ31"/>
    <mergeCell ref="A32:B32"/>
    <mergeCell ref="C32:S32"/>
    <mergeCell ref="T32:V32"/>
    <mergeCell ref="W32:Y32"/>
    <mergeCell ref="Z32:AB32"/>
    <mergeCell ref="AC32:AE32"/>
    <mergeCell ref="AF32:AH32"/>
    <mergeCell ref="AI32:AJ32"/>
    <mergeCell ref="AK32:AL32"/>
    <mergeCell ref="A33:B33"/>
    <mergeCell ref="C33:S33"/>
    <mergeCell ref="T33:V33"/>
    <mergeCell ref="W33:Y33"/>
    <mergeCell ref="Z33:AB33"/>
    <mergeCell ref="AC29:AE29"/>
    <mergeCell ref="AF29:AH29"/>
    <mergeCell ref="AK31:AL31"/>
    <mergeCell ref="A30:B30"/>
    <mergeCell ref="C30:S30"/>
    <mergeCell ref="T30:V30"/>
    <mergeCell ref="W30:Y30"/>
    <mergeCell ref="Z30:AB30"/>
    <mergeCell ref="AC30:AE30"/>
    <mergeCell ref="AF30:AH30"/>
    <mergeCell ref="AI30:AJ30"/>
    <mergeCell ref="AK30:AL30"/>
    <mergeCell ref="AI29:AJ29"/>
    <mergeCell ref="AK29:AL29"/>
    <mergeCell ref="A27:B27"/>
    <mergeCell ref="C27:S27"/>
    <mergeCell ref="T27:V27"/>
    <mergeCell ref="W27:Y27"/>
    <mergeCell ref="Z27:AB27"/>
    <mergeCell ref="AC27:AE27"/>
    <mergeCell ref="AF27:AH27"/>
    <mergeCell ref="AI27:AJ27"/>
    <mergeCell ref="A28:B28"/>
    <mergeCell ref="C28:S28"/>
    <mergeCell ref="T28:V28"/>
    <mergeCell ref="W28:Y28"/>
    <mergeCell ref="Z28:AB28"/>
    <mergeCell ref="AC28:AE28"/>
    <mergeCell ref="AF28:AH28"/>
    <mergeCell ref="AI28:AJ28"/>
    <mergeCell ref="AK28:AL28"/>
    <mergeCell ref="A29:B29"/>
    <mergeCell ref="C29:S29"/>
    <mergeCell ref="T29:V29"/>
    <mergeCell ref="W29:Y29"/>
    <mergeCell ref="Z29:AB29"/>
    <mergeCell ref="AC25:AE25"/>
    <mergeCell ref="AF25:AH25"/>
    <mergeCell ref="AK27:AL27"/>
    <mergeCell ref="A26:B26"/>
    <mergeCell ref="C26:S26"/>
    <mergeCell ref="T26:V26"/>
    <mergeCell ref="W26:Y26"/>
    <mergeCell ref="Z26:AB26"/>
    <mergeCell ref="AC26:AE26"/>
    <mergeCell ref="AF26:AH26"/>
    <mergeCell ref="AI26:AJ26"/>
    <mergeCell ref="AK26:AL26"/>
    <mergeCell ref="AI25:AJ25"/>
    <mergeCell ref="AK25:AL25"/>
    <mergeCell ref="A23:B23"/>
    <mergeCell ref="C23:S23"/>
    <mergeCell ref="T23:V23"/>
    <mergeCell ref="W23:Y23"/>
    <mergeCell ref="Z23:AB23"/>
    <mergeCell ref="AC23:AE23"/>
    <mergeCell ref="AF23:AH23"/>
    <mergeCell ref="AI23:AJ23"/>
    <mergeCell ref="A24:B24"/>
    <mergeCell ref="C24:S24"/>
    <mergeCell ref="T24:V24"/>
    <mergeCell ref="W24:Y24"/>
    <mergeCell ref="Z24:AB24"/>
    <mergeCell ref="AC24:AE24"/>
    <mergeCell ref="AF24:AH24"/>
    <mergeCell ref="AI24:AJ24"/>
    <mergeCell ref="AK24:AL24"/>
    <mergeCell ref="A25:B25"/>
    <mergeCell ref="C25:S25"/>
    <mergeCell ref="T25:V25"/>
    <mergeCell ref="W25:Y25"/>
    <mergeCell ref="Z25:AB25"/>
    <mergeCell ref="AC21:AE21"/>
    <mergeCell ref="AF21:AH21"/>
    <mergeCell ref="AK23:AL23"/>
    <mergeCell ref="A22:B22"/>
    <mergeCell ref="C22:S22"/>
    <mergeCell ref="T22:V22"/>
    <mergeCell ref="W22:Y22"/>
    <mergeCell ref="Z22:AB22"/>
    <mergeCell ref="AC22:AE22"/>
    <mergeCell ref="AF22:AH22"/>
    <mergeCell ref="AI22:AJ22"/>
    <mergeCell ref="AK22:AL22"/>
    <mergeCell ref="AI21:AJ21"/>
    <mergeCell ref="AK21:AL21"/>
    <mergeCell ref="A19:B19"/>
    <mergeCell ref="C19:S19"/>
    <mergeCell ref="T19:V19"/>
    <mergeCell ref="W19:Y19"/>
    <mergeCell ref="Z19:AB19"/>
    <mergeCell ref="AC19:AE19"/>
    <mergeCell ref="AF19:AH19"/>
    <mergeCell ref="AI19:AJ19"/>
    <mergeCell ref="A20:B20"/>
    <mergeCell ref="C20:S20"/>
    <mergeCell ref="T20:V20"/>
    <mergeCell ref="W20:Y20"/>
    <mergeCell ref="Z20:AB20"/>
    <mergeCell ref="AC20:AE20"/>
    <mergeCell ref="AF20:AH20"/>
    <mergeCell ref="AI20:AJ20"/>
    <mergeCell ref="AK20:AL20"/>
    <mergeCell ref="A21:B21"/>
    <mergeCell ref="C21:S21"/>
    <mergeCell ref="T21:V21"/>
    <mergeCell ref="W21:Y21"/>
    <mergeCell ref="Z21:AB21"/>
    <mergeCell ref="AC17:AE17"/>
    <mergeCell ref="AF17:AH17"/>
    <mergeCell ref="AK19:AL19"/>
    <mergeCell ref="A18:B18"/>
    <mergeCell ref="C18:S18"/>
    <mergeCell ref="T18:V18"/>
    <mergeCell ref="W18:Y18"/>
    <mergeCell ref="Z18:AB18"/>
    <mergeCell ref="AC18:AE18"/>
    <mergeCell ref="AF18:AH18"/>
    <mergeCell ref="AI18:AJ18"/>
    <mergeCell ref="AK18:AL18"/>
    <mergeCell ref="AI17:AJ17"/>
    <mergeCell ref="AK17:AL17"/>
    <mergeCell ref="A15:B15"/>
    <mergeCell ref="C15:S15"/>
    <mergeCell ref="T15:V15"/>
    <mergeCell ref="W15:Y15"/>
    <mergeCell ref="Z15:AB15"/>
    <mergeCell ref="AC15:AE15"/>
    <mergeCell ref="AF15:AH15"/>
    <mergeCell ref="AI15:AJ15"/>
    <mergeCell ref="A16:B16"/>
    <mergeCell ref="C16:S16"/>
    <mergeCell ref="T16:V16"/>
    <mergeCell ref="W16:Y16"/>
    <mergeCell ref="Z16:AB16"/>
    <mergeCell ref="AC16:AE16"/>
    <mergeCell ref="AF16:AH16"/>
    <mergeCell ref="AI16:AJ16"/>
    <mergeCell ref="AK16:AL16"/>
    <mergeCell ref="A17:B17"/>
    <mergeCell ref="C17:S17"/>
    <mergeCell ref="T17:V17"/>
    <mergeCell ref="W17:Y17"/>
    <mergeCell ref="Z17:AB17"/>
    <mergeCell ref="A13:B13"/>
    <mergeCell ref="C13:S13"/>
    <mergeCell ref="T13:V13"/>
    <mergeCell ref="W13:Y13"/>
    <mergeCell ref="Z13:AB13"/>
    <mergeCell ref="AC13:AE13"/>
    <mergeCell ref="AF13:AH13"/>
    <mergeCell ref="AK15:AL15"/>
    <mergeCell ref="A14:B14"/>
    <mergeCell ref="C14:S14"/>
    <mergeCell ref="T14:V14"/>
    <mergeCell ref="W14:Y14"/>
    <mergeCell ref="Z14:AB14"/>
    <mergeCell ref="AC14:AE14"/>
    <mergeCell ref="AF14:AH14"/>
    <mergeCell ref="AI14:AJ14"/>
    <mergeCell ref="AK14:AL14"/>
    <mergeCell ref="H1:R1"/>
    <mergeCell ref="Z1:AL1"/>
    <mergeCell ref="A10:B10"/>
    <mergeCell ref="C10:S11"/>
    <mergeCell ref="T10:AH11"/>
    <mergeCell ref="AI10:AL10"/>
    <mergeCell ref="AI11:AJ11"/>
    <mergeCell ref="AK11:AL11"/>
    <mergeCell ref="A12:B12"/>
    <mergeCell ref="C12:S12"/>
    <mergeCell ref="T12:V12"/>
    <mergeCell ref="W12:Y12"/>
    <mergeCell ref="Z12:AB12"/>
    <mergeCell ref="AC12:AE12"/>
    <mergeCell ref="AF12:AH12"/>
    <mergeCell ref="AI12:AJ12"/>
    <mergeCell ref="AK12:AL12"/>
    <mergeCell ref="E7:R7"/>
    <mergeCell ref="X7:AL7"/>
    <mergeCell ref="I2:N2"/>
    <mergeCell ref="O2:Q2"/>
    <mergeCell ref="R2:S2"/>
    <mergeCell ref="AB2:AG2"/>
    <mergeCell ref="AH2:AJ2"/>
    <mergeCell ref="AK2:AL2"/>
    <mergeCell ref="AI13:AJ13"/>
    <mergeCell ref="AK13:AL13"/>
  </mergeCells>
  <pageMargins left="0.47244094488188981" right="0.78740157480314965" top="0.39370078740157483" bottom="0.98425196850393704" header="0" footer="0"/>
  <pageSetup paperSize="9" scale="91" orientation="portrait" r:id="rId2"/>
  <headerFooter alignWithMargins="0">
    <oddFooter>&amp;CErstmusterprüfbericht / Ind. 02 / 26.11.2024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5" name="Check Box 1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6" name="Check Box 2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7" name="Check Box 3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8" name="Check Box 4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9" name="Check Box 5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10" name="Check Box 6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1" name="Check Box 7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2" name="Check Box 8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3" name="Check Box 9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4" name="Check Box 10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5" name="Check Box 11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6" name="Check Box 12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7" name="Check Box 13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8" name="Check Box 14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9" name="Check Box 15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20" name="Check Box 16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1" name="Check Box 17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2" name="Check Box 1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3" name="Check Box 19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4" name="Check Box 2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5" name="Check Box 21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6" name="Check Box 22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7" name="Check Box 23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8" name="Check Box 24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9" name="Check Box 25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30" name="Check Box 26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1" name="Check Box 27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2" name="Check Box 2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3" name="Check Box 29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4" name="Check Box 3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5" name="Check Box 31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45</xdr:row>
                    <xdr:rowOff>152400</xdr:rowOff>
                  </from>
                  <to>
                    <xdr:col>37</xdr:col>
                    <xdr:colOff>142875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6" name="Check Box 32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47</xdr:row>
                    <xdr:rowOff>133350</xdr:rowOff>
                  </from>
                  <to>
                    <xdr:col>37</xdr:col>
                    <xdr:colOff>142875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7" name="Check Box 33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46</xdr:row>
                    <xdr:rowOff>133350</xdr:rowOff>
                  </from>
                  <to>
                    <xdr:col>37</xdr:col>
                    <xdr:colOff>142875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8" name="Check Box 34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2">
    <pageSetUpPr fitToPage="1"/>
  </sheetPr>
  <dimension ref="A1:H67"/>
  <sheetViews>
    <sheetView showGridLines="0" zoomScaleNormal="100" zoomScaleSheetLayoutView="100" workbookViewId="0">
      <selection activeCell="A47" sqref="A47"/>
    </sheetView>
  </sheetViews>
  <sheetFormatPr baseColWidth="10" defaultRowHeight="11.25"/>
  <cols>
    <col min="1" max="1" width="18.140625" style="51" customWidth="1"/>
    <col min="2" max="2" width="25.140625" style="51" customWidth="1"/>
    <col min="3" max="3" width="14.85546875" style="51" customWidth="1"/>
    <col min="4" max="4" width="31" style="51" customWidth="1"/>
    <col min="5" max="5" width="5.42578125" style="51" customWidth="1"/>
    <col min="6" max="6" width="5.7109375" style="51" customWidth="1"/>
    <col min="7" max="7" width="2.7109375" style="51" customWidth="1"/>
    <col min="8" max="16384" width="11.42578125" style="51"/>
  </cols>
  <sheetData>
    <row r="1" spans="1:8" ht="50.1" customHeight="1">
      <c r="A1" s="328" t="s">
        <v>69</v>
      </c>
      <c r="B1" s="328"/>
      <c r="C1" s="328"/>
      <c r="D1" s="328"/>
      <c r="H1" s="85"/>
    </row>
    <row r="2" spans="1:8" ht="17.25" customHeight="1">
      <c r="A2" s="329" t="s">
        <v>68</v>
      </c>
      <c r="B2" s="329"/>
      <c r="C2" s="329"/>
      <c r="D2" s="329"/>
      <c r="E2" s="73"/>
      <c r="F2" s="72"/>
      <c r="G2" s="57"/>
    </row>
    <row r="3" spans="1:8" ht="11.45" customHeight="1">
      <c r="A3" s="70"/>
    </row>
    <row r="4" spans="1:8" ht="11.45" customHeight="1">
      <c r="A4" s="71" t="s">
        <v>67</v>
      </c>
    </row>
    <row r="5" spans="1:8" ht="11.45" customHeight="1">
      <c r="A5" s="70"/>
    </row>
    <row r="6" spans="1:8" ht="11.45" customHeight="1">
      <c r="A6" s="68" t="s">
        <v>66</v>
      </c>
      <c r="B6" s="69"/>
      <c r="C6" s="68" t="s">
        <v>65</v>
      </c>
      <c r="D6" s="67"/>
      <c r="E6" s="58"/>
      <c r="F6" s="52"/>
    </row>
    <row r="7" spans="1:8" ht="11.45" customHeight="1">
      <c r="A7" s="58" t="s">
        <v>35</v>
      </c>
      <c r="B7" s="65"/>
      <c r="C7" s="58"/>
      <c r="D7" s="102"/>
      <c r="E7" s="58"/>
      <c r="F7" s="52"/>
    </row>
    <row r="8" spans="1:8" ht="11.45" customHeight="1">
      <c r="A8" s="64" t="s">
        <v>64</v>
      </c>
      <c r="B8" s="66" t="s">
        <v>94</v>
      </c>
      <c r="C8" s="64" t="s">
        <v>63</v>
      </c>
      <c r="D8" s="63" t="s">
        <v>95</v>
      </c>
      <c r="E8" s="58"/>
      <c r="F8" s="52"/>
    </row>
    <row r="9" spans="1:8" ht="11.45" customHeight="1">
      <c r="A9" s="64" t="s">
        <v>62</v>
      </c>
      <c r="B9" s="66" t="s">
        <v>96</v>
      </c>
      <c r="C9" s="64" t="s">
        <v>61</v>
      </c>
      <c r="D9" s="63"/>
      <c r="E9" s="58"/>
      <c r="F9" s="52"/>
    </row>
    <row r="10" spans="1:8" ht="11.45" customHeight="1">
      <c r="A10" s="64" t="s">
        <v>60</v>
      </c>
      <c r="B10" s="66" t="s">
        <v>97</v>
      </c>
      <c r="C10" s="64" t="s">
        <v>59</v>
      </c>
      <c r="D10" s="63" t="s">
        <v>95</v>
      </c>
      <c r="E10" s="58"/>
      <c r="F10" s="52"/>
    </row>
    <row r="11" spans="1:8" ht="11.45" customHeight="1">
      <c r="A11" s="64" t="s">
        <v>58</v>
      </c>
      <c r="B11" s="66" t="s">
        <v>98</v>
      </c>
      <c r="C11" s="64" t="s">
        <v>57</v>
      </c>
      <c r="D11" s="63" t="s">
        <v>95</v>
      </c>
      <c r="E11" s="58"/>
      <c r="F11" s="52"/>
    </row>
    <row r="12" spans="1:8" ht="11.45" customHeight="1">
      <c r="A12" s="64" t="s">
        <v>56</v>
      </c>
      <c r="B12" s="100" t="s">
        <v>95</v>
      </c>
      <c r="C12" s="64" t="s">
        <v>55</v>
      </c>
      <c r="D12" s="63" t="s">
        <v>95</v>
      </c>
      <c r="E12" s="58"/>
      <c r="F12" s="52"/>
    </row>
    <row r="13" spans="1:8" ht="11.45" customHeight="1">
      <c r="A13" s="64" t="s">
        <v>54</v>
      </c>
      <c r="B13" s="66"/>
      <c r="C13" s="64"/>
      <c r="D13" s="63"/>
      <c r="E13" s="58"/>
      <c r="F13" s="52"/>
    </row>
    <row r="14" spans="1:8" ht="11.45" customHeight="1">
      <c r="A14" s="64" t="s">
        <v>53</v>
      </c>
      <c r="B14" s="66"/>
      <c r="C14" s="64" t="s">
        <v>52</v>
      </c>
      <c r="D14" s="63" t="s">
        <v>95</v>
      </c>
      <c r="E14" s="58"/>
      <c r="F14" s="56"/>
    </row>
    <row r="15" spans="1:8" ht="11.45" customHeight="1">
      <c r="A15" s="64" t="s">
        <v>51</v>
      </c>
      <c r="B15" s="66"/>
      <c r="C15" s="64" t="s">
        <v>50</v>
      </c>
      <c r="D15" s="63" t="s">
        <v>95</v>
      </c>
      <c r="E15" s="58"/>
      <c r="F15" s="52"/>
    </row>
    <row r="16" spans="1:8" ht="12" customHeight="1">
      <c r="A16" s="101"/>
      <c r="B16" s="65"/>
      <c r="C16" s="64" t="s">
        <v>49</v>
      </c>
      <c r="D16" s="63"/>
      <c r="E16" s="58"/>
      <c r="F16" s="52"/>
    </row>
    <row r="17" spans="1:8" ht="12" customHeight="1">
      <c r="A17" s="62"/>
      <c r="B17" s="61"/>
      <c r="C17" s="101"/>
      <c r="D17" s="102"/>
      <c r="E17" s="58"/>
      <c r="F17" s="52"/>
    </row>
    <row r="18" spans="1:8" ht="12" customHeight="1">
      <c r="A18" s="60" t="s">
        <v>48</v>
      </c>
      <c r="B18" s="59"/>
      <c r="C18" s="104"/>
      <c r="D18" s="103"/>
      <c r="E18" s="58"/>
      <c r="F18" s="52"/>
    </row>
    <row r="21" spans="1:8" ht="12.75">
      <c r="A21" s="56" t="s">
        <v>47</v>
      </c>
      <c r="B21" s="52"/>
      <c r="C21" s="52"/>
      <c r="D21" s="52"/>
      <c r="E21" s="52"/>
      <c r="F21" s="52"/>
      <c r="G21" s="52"/>
      <c r="H21" s="52"/>
    </row>
    <row r="22" spans="1:8">
      <c r="A22" s="52"/>
      <c r="B22" s="52"/>
      <c r="C22" s="52"/>
      <c r="D22" s="52"/>
      <c r="E22" s="52"/>
      <c r="F22" s="52"/>
      <c r="G22" s="52"/>
      <c r="H22" s="52"/>
    </row>
    <row r="23" spans="1:8" ht="12.75">
      <c r="A23" s="330" t="s">
        <v>46</v>
      </c>
      <c r="B23" s="330"/>
      <c r="C23" s="330"/>
      <c r="D23" s="330"/>
      <c r="E23" s="52"/>
      <c r="F23" s="52"/>
      <c r="G23" s="52"/>
      <c r="H23" s="52"/>
    </row>
    <row r="24" spans="1:8" ht="12.75">
      <c r="A24" s="330"/>
      <c r="B24" s="330"/>
      <c r="C24" s="330"/>
      <c r="D24" s="330"/>
      <c r="E24" s="52"/>
      <c r="F24" s="52"/>
      <c r="G24" s="52"/>
      <c r="H24" s="52"/>
    </row>
    <row r="25" spans="1:8">
      <c r="A25" s="52"/>
      <c r="B25" s="52"/>
      <c r="C25" s="57"/>
      <c r="D25" s="52"/>
      <c r="E25" s="52"/>
      <c r="F25" s="52"/>
      <c r="G25" s="52"/>
      <c r="H25" s="52"/>
    </row>
    <row r="26" spans="1:8" ht="12.75">
      <c r="A26" s="53" t="s">
        <v>45</v>
      </c>
      <c r="B26" s="53"/>
      <c r="C26" s="53"/>
      <c r="D26" s="53"/>
      <c r="E26" s="52"/>
      <c r="F26" s="52"/>
      <c r="G26" s="52"/>
      <c r="H26" s="52"/>
    </row>
    <row r="27" spans="1:8" ht="12.75">
      <c r="A27" s="323" t="s">
        <v>44</v>
      </c>
      <c r="B27" s="323"/>
      <c r="C27" s="323"/>
      <c r="D27" s="323"/>
      <c r="E27" s="323"/>
      <c r="F27" s="52"/>
      <c r="G27" s="52"/>
      <c r="H27" s="52"/>
    </row>
    <row r="28" spans="1:8" ht="12.75">
      <c r="A28" s="105" t="s">
        <v>31</v>
      </c>
      <c r="B28" s="55"/>
      <c r="C28" s="53"/>
      <c r="D28" s="53"/>
      <c r="E28" s="52"/>
      <c r="F28" s="52"/>
      <c r="G28" s="52"/>
      <c r="H28" s="52"/>
    </row>
    <row r="29" spans="1:8" ht="12.75">
      <c r="A29" s="105" t="s">
        <v>43</v>
      </c>
      <c r="B29" s="55"/>
      <c r="C29" s="53"/>
      <c r="D29" s="53"/>
      <c r="E29" s="52"/>
      <c r="F29" s="52"/>
      <c r="G29" s="52"/>
      <c r="H29" s="52"/>
    </row>
    <row r="30" spans="1:8" ht="12.75">
      <c r="A30" s="53"/>
      <c r="B30" s="55"/>
      <c r="C30" s="53"/>
      <c r="D30" s="53"/>
      <c r="E30" s="52"/>
      <c r="F30" s="52"/>
      <c r="G30" s="52"/>
      <c r="H30" s="52"/>
    </row>
    <row r="31" spans="1:8" ht="12.75">
      <c r="A31" s="53"/>
      <c r="B31" s="53"/>
      <c r="C31" s="53"/>
      <c r="D31" s="53"/>
      <c r="E31" s="52"/>
      <c r="F31" s="52"/>
      <c r="G31" s="52"/>
      <c r="H31" s="52"/>
    </row>
    <row r="32" spans="1:8" ht="23.25" customHeight="1">
      <c r="A32" s="327" t="s">
        <v>42</v>
      </c>
      <c r="B32" s="327"/>
      <c r="C32" s="327"/>
      <c r="D32" s="327"/>
      <c r="E32" s="327"/>
      <c r="F32" s="52"/>
      <c r="G32" s="52"/>
      <c r="H32" s="52"/>
    </row>
    <row r="33" spans="1:8" ht="12.75">
      <c r="A33" s="53" t="s">
        <v>41</v>
      </c>
      <c r="B33" s="53"/>
      <c r="C33" s="53"/>
      <c r="D33" s="53"/>
      <c r="E33" s="52"/>
      <c r="F33" s="52"/>
      <c r="G33" s="52"/>
      <c r="H33" s="52"/>
    </row>
    <row r="34" spans="1:8" ht="12.75">
      <c r="A34" s="53" t="s">
        <v>31</v>
      </c>
      <c r="B34" s="55"/>
      <c r="C34" s="53"/>
      <c r="D34" s="53"/>
      <c r="E34" s="52"/>
      <c r="F34" s="52"/>
      <c r="G34" s="52"/>
      <c r="H34" s="52"/>
    </row>
    <row r="35" spans="1:8" ht="12.75">
      <c r="A35" s="53" t="s">
        <v>40</v>
      </c>
      <c r="B35" s="55"/>
      <c r="C35" s="53"/>
      <c r="D35" s="53"/>
      <c r="E35" s="52"/>
      <c r="F35" s="52"/>
      <c r="G35" s="52"/>
      <c r="H35" s="52"/>
    </row>
    <row r="36" spans="1:8" ht="12.75">
      <c r="A36" s="53"/>
      <c r="B36" s="55"/>
      <c r="C36" s="53"/>
      <c r="D36" s="53"/>
      <c r="E36" s="52"/>
      <c r="F36" s="52"/>
      <c r="G36" s="52"/>
      <c r="H36" s="52"/>
    </row>
    <row r="37" spans="1:8" ht="12.75">
      <c r="A37" s="53"/>
      <c r="B37" s="53"/>
      <c r="C37" s="53"/>
      <c r="D37" s="53"/>
      <c r="E37" s="52"/>
      <c r="F37" s="52"/>
      <c r="G37" s="52"/>
      <c r="H37" s="52"/>
    </row>
    <row r="38" spans="1:8" ht="12.75">
      <c r="A38" s="323" t="s">
        <v>39</v>
      </c>
      <c r="B38" s="323"/>
      <c r="C38" s="323"/>
      <c r="D38" s="323"/>
      <c r="E38" s="323"/>
      <c r="F38" s="52"/>
      <c r="G38" s="52"/>
      <c r="H38" s="52"/>
    </row>
    <row r="39" spans="1:8" ht="12.75">
      <c r="A39" s="105" t="s">
        <v>31</v>
      </c>
      <c r="B39" s="55"/>
      <c r="C39" s="53"/>
      <c r="D39" s="53"/>
      <c r="E39" s="52"/>
      <c r="F39" s="52"/>
      <c r="G39" s="52"/>
      <c r="H39" s="52"/>
    </row>
    <row r="40" spans="1:8" ht="12.75">
      <c r="A40" s="105" t="s">
        <v>38</v>
      </c>
      <c r="B40" s="55"/>
      <c r="C40" s="53"/>
      <c r="D40" s="53"/>
      <c r="E40" s="52"/>
      <c r="F40" s="52"/>
      <c r="G40" s="52"/>
      <c r="H40" s="52"/>
    </row>
    <row r="41" spans="1:8" ht="12.75">
      <c r="A41" s="53"/>
      <c r="B41" s="55"/>
      <c r="C41" s="53"/>
      <c r="D41" s="53"/>
      <c r="E41" s="52"/>
      <c r="F41" s="52"/>
      <c r="G41" s="52"/>
      <c r="H41" s="52"/>
    </row>
    <row r="42" spans="1:8" ht="12.75">
      <c r="A42" s="53"/>
      <c r="B42" s="53"/>
      <c r="C42" s="53"/>
      <c r="D42" s="53"/>
      <c r="E42" s="52"/>
      <c r="F42" s="52"/>
      <c r="G42" s="52"/>
      <c r="H42" s="52"/>
    </row>
    <row r="43" spans="1:8" ht="12.75">
      <c r="A43" s="56" t="s">
        <v>37</v>
      </c>
      <c r="B43" s="53"/>
      <c r="C43" s="53"/>
      <c r="D43" s="53"/>
      <c r="E43" s="52"/>
      <c r="F43" s="52"/>
      <c r="G43" s="52"/>
      <c r="H43" s="52"/>
    </row>
    <row r="44" spans="1:8" ht="12.75">
      <c r="A44" s="105" t="s">
        <v>31</v>
      </c>
      <c r="B44" s="106"/>
      <c r="C44" s="105"/>
      <c r="D44" s="105"/>
      <c r="E44" s="102"/>
      <c r="F44" s="52"/>
      <c r="G44" s="52"/>
      <c r="H44" s="52"/>
    </row>
    <row r="45" spans="1:8" ht="12.75">
      <c r="A45" s="105" t="s">
        <v>36</v>
      </c>
      <c r="B45" s="106"/>
      <c r="C45" s="105"/>
      <c r="D45" s="90"/>
      <c r="E45" s="102"/>
      <c r="F45" s="52"/>
      <c r="G45" s="52"/>
      <c r="H45" s="52"/>
    </row>
    <row r="46" spans="1:8" ht="12.75">
      <c r="A46" s="325"/>
      <c r="B46" s="325"/>
      <c r="C46" s="325"/>
      <c r="D46" s="325"/>
      <c r="E46" s="102"/>
      <c r="F46" s="52"/>
      <c r="G46" s="52"/>
      <c r="H46" s="52"/>
    </row>
    <row r="47" spans="1:8" ht="12.75">
      <c r="A47" s="105"/>
      <c r="B47" s="105"/>
      <c r="C47" s="105"/>
      <c r="D47" s="105"/>
      <c r="E47" s="102"/>
      <c r="F47" s="52"/>
      <c r="G47" s="52"/>
      <c r="H47" s="52"/>
    </row>
    <row r="48" spans="1:8" ht="12.75">
      <c r="A48" s="56" t="s">
        <v>34</v>
      </c>
      <c r="B48" s="53"/>
      <c r="C48" s="53"/>
      <c r="D48" s="53"/>
      <c r="E48" s="52"/>
      <c r="F48" s="52"/>
      <c r="G48" s="52"/>
      <c r="H48" s="52"/>
    </row>
    <row r="49" spans="1:8" ht="12.75">
      <c r="A49" s="105" t="s">
        <v>31</v>
      </c>
      <c r="B49" s="106"/>
      <c r="C49" s="105"/>
      <c r="D49" s="105"/>
      <c r="E49" s="102"/>
      <c r="F49" s="52"/>
      <c r="G49" s="52"/>
      <c r="H49" s="52"/>
    </row>
    <row r="50" spans="1:8" ht="12.75">
      <c r="A50" s="105" t="s">
        <v>33</v>
      </c>
      <c r="B50" s="106"/>
      <c r="C50" s="324"/>
      <c r="D50" s="324"/>
      <c r="E50" s="102"/>
      <c r="F50" s="52"/>
      <c r="G50" s="52"/>
      <c r="H50" s="52"/>
    </row>
    <row r="51" spans="1:8" ht="12.75">
      <c r="A51" s="325"/>
      <c r="B51" s="325"/>
      <c r="C51" s="325"/>
      <c r="D51" s="325"/>
      <c r="E51" s="102"/>
      <c r="F51" s="52"/>
      <c r="G51" s="52"/>
      <c r="H51" s="52"/>
    </row>
    <row r="52" spans="1:8" ht="12.75">
      <c r="A52" s="105"/>
      <c r="B52" s="105"/>
      <c r="C52" s="105"/>
      <c r="D52" s="105"/>
      <c r="E52" s="102"/>
      <c r="F52" s="52"/>
      <c r="G52" s="52"/>
      <c r="H52" s="52"/>
    </row>
    <row r="53" spans="1:8" ht="13.5" customHeight="1">
      <c r="A53" s="327" t="s">
        <v>32</v>
      </c>
      <c r="B53" s="327"/>
      <c r="C53" s="327"/>
      <c r="D53" s="327"/>
      <c r="E53" s="52"/>
      <c r="F53" s="52"/>
      <c r="G53" s="52"/>
      <c r="H53" s="52"/>
    </row>
    <row r="54" spans="1:8" ht="13.5" customHeight="1">
      <c r="A54" s="327"/>
      <c r="B54" s="327"/>
      <c r="C54" s="327"/>
      <c r="D54" s="327"/>
      <c r="E54" s="52"/>
      <c r="F54" s="52"/>
      <c r="G54" s="52"/>
      <c r="H54" s="52"/>
    </row>
    <row r="55" spans="1:8" ht="15.75" customHeight="1">
      <c r="A55" s="105" t="s">
        <v>31</v>
      </c>
      <c r="B55" s="106"/>
      <c r="C55" s="105"/>
      <c r="D55" s="105"/>
      <c r="E55" s="102"/>
      <c r="F55" s="52"/>
      <c r="G55" s="52"/>
      <c r="H55" s="52"/>
    </row>
    <row r="56" spans="1:8" ht="12.75">
      <c r="A56" s="105" t="s">
        <v>30</v>
      </c>
      <c r="B56" s="326"/>
      <c r="C56" s="326"/>
      <c r="D56" s="326"/>
      <c r="E56" s="102"/>
      <c r="F56" s="52"/>
      <c r="G56" s="52"/>
    </row>
    <row r="57" spans="1:8" ht="12.75">
      <c r="A57" s="325"/>
      <c r="B57" s="325"/>
      <c r="C57" s="107" t="s">
        <v>29</v>
      </c>
      <c r="D57" s="54"/>
      <c r="E57" s="102"/>
      <c r="F57" s="52"/>
      <c r="G57" s="52"/>
    </row>
    <row r="58" spans="1:8" ht="12.75">
      <c r="A58" s="105"/>
      <c r="B58" s="105"/>
      <c r="C58" s="105"/>
      <c r="D58" s="105"/>
      <c r="E58" s="102"/>
      <c r="F58" s="52"/>
      <c r="G58" s="52"/>
    </row>
    <row r="59" spans="1:8" ht="12.75">
      <c r="A59" s="105"/>
      <c r="B59" s="105"/>
      <c r="C59" s="105"/>
      <c r="D59" s="105"/>
      <c r="E59" s="102"/>
      <c r="F59" s="52"/>
      <c r="G59" s="52"/>
    </row>
    <row r="60" spans="1:8" ht="6" customHeight="1">
      <c r="A60" s="105"/>
      <c r="B60" s="105"/>
      <c r="C60" s="105"/>
      <c r="D60" s="105"/>
      <c r="E60" s="102"/>
      <c r="F60" s="52"/>
      <c r="G60" s="52"/>
      <c r="H60" s="52"/>
    </row>
    <row r="61" spans="1:8" ht="12.75">
      <c r="A61" s="323" t="s">
        <v>28</v>
      </c>
      <c r="B61" s="323"/>
      <c r="C61" s="323"/>
      <c r="D61" s="53"/>
      <c r="E61" s="52"/>
      <c r="F61" s="52"/>
      <c r="G61" s="52"/>
      <c r="H61" s="52"/>
    </row>
    <row r="62" spans="1:8" ht="12.75">
      <c r="A62" s="53"/>
      <c r="B62" s="53"/>
      <c r="C62" s="53"/>
      <c r="D62" s="53"/>
      <c r="E62" s="52"/>
      <c r="F62" s="52"/>
      <c r="G62" s="52"/>
      <c r="H62" s="52"/>
    </row>
    <row r="63" spans="1:8">
      <c r="A63" s="52"/>
      <c r="B63" s="52"/>
      <c r="C63" s="52"/>
      <c r="D63" s="52"/>
      <c r="E63" s="52"/>
      <c r="F63" s="52"/>
      <c r="G63" s="52"/>
      <c r="H63" s="52"/>
    </row>
    <row r="64" spans="1:8">
      <c r="A64" s="52"/>
      <c r="B64" s="52"/>
      <c r="C64" s="52"/>
      <c r="D64" s="52"/>
      <c r="E64" s="52"/>
      <c r="F64" s="52"/>
      <c r="G64" s="52"/>
      <c r="H64" s="52"/>
    </row>
    <row r="65" spans="1:8">
      <c r="A65" s="52"/>
      <c r="B65" s="52"/>
      <c r="C65" s="52"/>
      <c r="D65" s="52"/>
      <c r="E65" s="52"/>
      <c r="F65" s="52"/>
      <c r="G65" s="52"/>
      <c r="H65" s="52"/>
    </row>
    <row r="66" spans="1:8">
      <c r="A66" s="52"/>
      <c r="B66" s="52"/>
      <c r="C66" s="52"/>
      <c r="D66" s="52"/>
      <c r="E66" s="52"/>
      <c r="F66" s="52"/>
      <c r="G66" s="52"/>
      <c r="H66" s="52"/>
    </row>
    <row r="67" spans="1:8">
      <c r="A67" s="52"/>
      <c r="B67" s="52"/>
      <c r="C67" s="52"/>
      <c r="D67" s="52"/>
      <c r="E67" s="52"/>
      <c r="F67" s="52"/>
      <c r="G67" s="52"/>
      <c r="H67" s="52"/>
    </row>
  </sheetData>
  <sheetProtection sheet="1" objects="1" scenarios="1" selectLockedCells="1"/>
  <customSheetViews>
    <customSheetView guid="{4DA3038F-F79B-4116-9717-364DCBC6B21E}" showPageBreaks="1" showGridLines="0" fitToPage="1" view="pageLayout" topLeftCell="A28">
      <selection activeCell="A47" sqref="A47"/>
      <pageMargins left="0.78740157480314965" right="0.19685039370078741" top="0.39370078740157483" bottom="0.39370078740157483" header="0" footer="0.19685039370078741"/>
      <pageSetup paperSize="9" orientation="portrait" r:id="rId1"/>
      <headerFooter alignWithMargins="0">
        <oddFooter>&amp;CF-02-3.04 / Ind. 01 / 13.12.2021</oddFooter>
      </headerFooter>
    </customSheetView>
  </customSheetViews>
  <mergeCells count="14">
    <mergeCell ref="A1:D1"/>
    <mergeCell ref="A2:D2"/>
    <mergeCell ref="A38:E38"/>
    <mergeCell ref="A23:D23"/>
    <mergeCell ref="A24:D24"/>
    <mergeCell ref="A27:E27"/>
    <mergeCell ref="A32:E32"/>
    <mergeCell ref="A61:C61"/>
    <mergeCell ref="C50:D50"/>
    <mergeCell ref="A51:D51"/>
    <mergeCell ref="A46:D46"/>
    <mergeCell ref="B56:D56"/>
    <mergeCell ref="A57:B57"/>
    <mergeCell ref="A53:D54"/>
  </mergeCells>
  <pageMargins left="0.78740157480314965" right="0.19685039370078741" top="0.39370078740157483" bottom="0.39370078740157483" header="0" footer="0.19685039370078741"/>
  <pageSetup paperSize="9" orientation="portrait" r:id="rId2"/>
  <headerFooter alignWithMargins="0">
    <oddFooter>&amp;CErstmusterprüfbericht / Ind. 02 / 26.11.2024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123825</xdr:rowOff>
                  </from>
                  <to>
                    <xdr:col>0</xdr:col>
                    <xdr:colOff>304800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Check Box 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123825</xdr:rowOff>
                  </from>
                  <to>
                    <xdr:col>0</xdr:col>
                    <xdr:colOff>304800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Check Box 3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114300</xdr:rowOff>
                  </from>
                  <to>
                    <xdr:col>0</xdr:col>
                    <xdr:colOff>304800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8" name="Check Box 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133350</xdr:rowOff>
                  </from>
                  <to>
                    <xdr:col>0</xdr:col>
                    <xdr:colOff>304800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9" name="Check Box 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123825</xdr:rowOff>
                  </from>
                  <to>
                    <xdr:col>0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10" name="Check Box 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123825</xdr:rowOff>
                  </from>
                  <to>
                    <xdr:col>0</xdr:col>
                    <xdr:colOff>304800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142875</xdr:rowOff>
                  </from>
                  <to>
                    <xdr:col>0</xdr:col>
                    <xdr:colOff>304800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54</xdr:row>
                    <xdr:rowOff>161925</xdr:rowOff>
                  </from>
                  <to>
                    <xdr:col>0</xdr:col>
                    <xdr:colOff>304800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3" name="Check Box 9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47</xdr:row>
                    <xdr:rowOff>133350</xdr:rowOff>
                  </from>
                  <to>
                    <xdr:col>0</xdr:col>
                    <xdr:colOff>304800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4" name="Check Box 10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53</xdr:row>
                    <xdr:rowOff>161925</xdr:rowOff>
                  </from>
                  <to>
                    <xdr:col>0</xdr:col>
                    <xdr:colOff>304800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5" name="Check Box 1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133350</xdr:rowOff>
                  </from>
                  <to>
                    <xdr:col>0</xdr:col>
                    <xdr:colOff>304800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6" name="Check Box 1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123825</xdr:rowOff>
                  </from>
                  <to>
                    <xdr:col>0</xdr:col>
                    <xdr:colOff>304800</xdr:colOff>
                    <xdr:row>45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21">
    <pageSetUpPr fitToPage="1"/>
  </sheetPr>
  <dimension ref="A1:H405"/>
  <sheetViews>
    <sheetView zoomScaleNormal="100" workbookViewId="0">
      <selection activeCell="A56" sqref="A56"/>
    </sheetView>
  </sheetViews>
  <sheetFormatPr baseColWidth="10" defaultRowHeight="11.25"/>
  <cols>
    <col min="1" max="2" width="20.7109375" style="74" customWidth="1"/>
    <col min="3" max="3" width="20.42578125" style="74" customWidth="1"/>
    <col min="4" max="4" width="5.7109375" style="74" customWidth="1"/>
    <col min="5" max="6" width="20.7109375" style="74" customWidth="1"/>
    <col min="7" max="7" width="30.42578125" style="74" customWidth="1"/>
    <col min="8" max="8" width="5.7109375" style="74" customWidth="1"/>
    <col min="9" max="16384" width="11.42578125" style="74"/>
  </cols>
  <sheetData>
    <row r="1" spans="1:8" ht="50.1" customHeight="1">
      <c r="A1" s="332" t="s">
        <v>93</v>
      </c>
      <c r="B1" s="333"/>
      <c r="C1" s="333"/>
      <c r="D1" s="333"/>
      <c r="E1" s="333"/>
      <c r="F1" s="333"/>
      <c r="G1" s="333"/>
      <c r="H1" s="334"/>
    </row>
    <row r="2" spans="1:8" ht="20.25" customHeight="1">
      <c r="A2" s="108"/>
      <c r="B2" s="109"/>
      <c r="C2" s="110"/>
      <c r="D2" s="111" t="s">
        <v>88</v>
      </c>
      <c r="E2" s="110"/>
      <c r="F2" s="108"/>
      <c r="G2" s="112"/>
      <c r="H2" s="108"/>
    </row>
    <row r="3" spans="1:8" ht="12" customHeight="1">
      <c r="A3" s="108"/>
      <c r="B3" s="109"/>
      <c r="C3" s="108"/>
      <c r="D3" s="113"/>
      <c r="E3" s="108"/>
      <c r="F3" s="112"/>
      <c r="G3" s="108"/>
      <c r="H3" s="108"/>
    </row>
    <row r="4" spans="1:8" ht="12" customHeight="1">
      <c r="A4" s="108"/>
      <c r="B4" s="109"/>
      <c r="C4" s="108"/>
      <c r="D4" s="113" t="s">
        <v>46</v>
      </c>
      <c r="E4" s="108"/>
      <c r="F4" s="112"/>
      <c r="G4" s="108"/>
      <c r="H4" s="108"/>
    </row>
    <row r="5" spans="1:8" ht="12" customHeight="1">
      <c r="A5" s="108"/>
      <c r="B5" s="109"/>
      <c r="C5" s="108"/>
      <c r="D5" s="113" t="s">
        <v>87</v>
      </c>
      <c r="E5" s="108"/>
      <c r="F5" s="112"/>
      <c r="G5" s="108"/>
      <c r="H5" s="108"/>
    </row>
    <row r="6" spans="1:8" ht="12" customHeight="1">
      <c r="A6" s="108"/>
      <c r="B6" s="109"/>
      <c r="C6" s="108"/>
      <c r="D6" s="113" t="s">
        <v>86</v>
      </c>
      <c r="E6" s="108"/>
      <c r="F6" s="112"/>
      <c r="G6" s="108"/>
      <c r="H6" s="108"/>
    </row>
    <row r="7" spans="1:8" ht="12" customHeight="1">
      <c r="A7" s="80"/>
      <c r="B7" s="84"/>
      <c r="C7" s="80"/>
      <c r="D7" s="83"/>
      <c r="E7" s="80"/>
      <c r="F7" s="81"/>
      <c r="G7" s="80"/>
      <c r="H7" s="80"/>
    </row>
    <row r="8" spans="1:8" ht="12" customHeight="1">
      <c r="A8" s="114" t="s">
        <v>85</v>
      </c>
      <c r="B8" s="117"/>
      <c r="C8" s="115" t="s">
        <v>59</v>
      </c>
      <c r="D8" s="331"/>
      <c r="E8" s="331"/>
      <c r="F8" s="116" t="s">
        <v>61</v>
      </c>
      <c r="G8" s="120" t="s">
        <v>95</v>
      </c>
      <c r="H8" s="80"/>
    </row>
    <row r="9" spans="1:8" ht="12" customHeight="1">
      <c r="A9" s="82"/>
      <c r="B9" s="117"/>
      <c r="C9" s="115" t="s">
        <v>84</v>
      </c>
      <c r="D9" s="331"/>
      <c r="E9" s="331"/>
      <c r="F9" s="81"/>
      <c r="G9" s="117"/>
      <c r="H9" s="80"/>
    </row>
    <row r="10" spans="1:8" ht="11.45" customHeight="1">
      <c r="A10" s="78"/>
      <c r="B10" s="118"/>
      <c r="C10" s="78"/>
      <c r="D10" s="118"/>
      <c r="E10" s="119"/>
      <c r="F10" s="79"/>
      <c r="G10" s="118"/>
      <c r="H10" s="78"/>
    </row>
    <row r="11" spans="1:8" ht="11.45" customHeight="1">
      <c r="A11" s="121" t="s">
        <v>83</v>
      </c>
      <c r="B11" s="122" t="s">
        <v>82</v>
      </c>
      <c r="C11" s="122" t="s">
        <v>81</v>
      </c>
      <c r="D11" s="121" t="s">
        <v>80</v>
      </c>
      <c r="E11" s="123" t="s">
        <v>79</v>
      </c>
      <c r="F11" s="123" t="s">
        <v>78</v>
      </c>
      <c r="G11" s="123" t="s">
        <v>78</v>
      </c>
      <c r="H11" s="124"/>
    </row>
    <row r="12" spans="1:8">
      <c r="A12" s="125" t="s">
        <v>77</v>
      </c>
      <c r="B12" s="126"/>
      <c r="C12" s="126"/>
      <c r="D12" s="127" t="s">
        <v>76</v>
      </c>
      <c r="E12" s="128" t="s">
        <v>75</v>
      </c>
      <c r="F12" s="128" t="s">
        <v>74</v>
      </c>
      <c r="G12" s="129"/>
      <c r="H12" s="130" t="s">
        <v>73</v>
      </c>
    </row>
    <row r="13" spans="1:8">
      <c r="A13" s="131"/>
      <c r="B13" s="131"/>
      <c r="C13" s="131"/>
      <c r="D13" s="131"/>
      <c r="E13" s="132" t="s">
        <v>72</v>
      </c>
      <c r="F13" s="133"/>
      <c r="G13" s="132" t="s">
        <v>71</v>
      </c>
      <c r="H13" s="134" t="s">
        <v>70</v>
      </c>
    </row>
    <row r="14" spans="1:8">
      <c r="A14" s="77"/>
      <c r="B14" s="77"/>
      <c r="C14" s="77"/>
      <c r="D14" s="77"/>
      <c r="E14" s="77"/>
      <c r="F14" s="77"/>
      <c r="G14" s="77"/>
      <c r="H14" s="77"/>
    </row>
    <row r="15" spans="1:8">
      <c r="A15" s="77"/>
      <c r="B15" s="77"/>
      <c r="C15" s="77"/>
      <c r="D15" s="77"/>
      <c r="E15" s="77"/>
      <c r="F15" s="77"/>
      <c r="G15" s="77"/>
      <c r="H15" s="77"/>
    </row>
    <row r="16" spans="1:8">
      <c r="A16" s="77"/>
      <c r="B16" s="77"/>
      <c r="C16" s="77"/>
      <c r="D16" s="77"/>
      <c r="E16" s="77"/>
      <c r="F16" s="77"/>
      <c r="G16" s="77"/>
      <c r="H16" s="77"/>
    </row>
    <row r="17" spans="1:8">
      <c r="A17" s="77"/>
      <c r="B17" s="77"/>
      <c r="C17" s="77"/>
      <c r="D17" s="77"/>
      <c r="E17" s="77"/>
      <c r="F17" s="77"/>
      <c r="G17" s="77"/>
      <c r="H17" s="77"/>
    </row>
    <row r="18" spans="1:8">
      <c r="A18" s="77"/>
      <c r="B18" s="77"/>
      <c r="C18" s="77"/>
      <c r="D18" s="77"/>
      <c r="E18" s="77"/>
      <c r="F18" s="77"/>
      <c r="G18" s="77"/>
      <c r="H18" s="77"/>
    </row>
    <row r="19" spans="1:8">
      <c r="A19" s="77"/>
      <c r="B19" s="77"/>
      <c r="C19" s="77"/>
      <c r="D19" s="77"/>
      <c r="E19" s="77"/>
      <c r="F19" s="77"/>
      <c r="G19" s="77"/>
      <c r="H19" s="77"/>
    </row>
    <row r="20" spans="1:8">
      <c r="A20" s="77"/>
      <c r="B20" s="77"/>
      <c r="C20" s="77"/>
      <c r="D20" s="77"/>
      <c r="E20" s="77"/>
      <c r="F20" s="77"/>
      <c r="G20" s="77"/>
      <c r="H20" s="77"/>
    </row>
    <row r="21" spans="1:8">
      <c r="A21" s="77"/>
      <c r="B21" s="77"/>
      <c r="C21" s="77"/>
      <c r="D21" s="77"/>
      <c r="E21" s="77"/>
      <c r="F21" s="77"/>
      <c r="G21" s="77"/>
      <c r="H21" s="77"/>
    </row>
    <row r="22" spans="1:8">
      <c r="A22" s="77"/>
      <c r="B22" s="77"/>
      <c r="C22" s="77"/>
      <c r="D22" s="77"/>
      <c r="E22" s="77"/>
      <c r="F22" s="77"/>
      <c r="G22" s="77"/>
      <c r="H22" s="77"/>
    </row>
    <row r="23" spans="1:8">
      <c r="A23" s="77"/>
      <c r="B23" s="77"/>
      <c r="C23" s="77"/>
      <c r="D23" s="77"/>
      <c r="E23" s="77"/>
      <c r="F23" s="77"/>
      <c r="G23" s="77"/>
      <c r="H23" s="77"/>
    </row>
    <row r="24" spans="1:8">
      <c r="A24" s="77"/>
      <c r="B24" s="77"/>
      <c r="C24" s="77"/>
      <c r="D24" s="77"/>
      <c r="E24" s="77"/>
      <c r="F24" s="77"/>
      <c r="G24" s="77"/>
      <c r="H24" s="77"/>
    </row>
    <row r="25" spans="1:8">
      <c r="A25" s="77"/>
      <c r="B25" s="77"/>
      <c r="C25" s="77"/>
      <c r="D25" s="77"/>
      <c r="E25" s="77"/>
      <c r="F25" s="77"/>
      <c r="G25" s="77"/>
      <c r="H25" s="77"/>
    </row>
    <row r="26" spans="1:8">
      <c r="A26" s="77"/>
      <c r="B26" s="77"/>
      <c r="C26" s="77"/>
      <c r="D26" s="77"/>
      <c r="E26" s="77"/>
      <c r="F26" s="77"/>
      <c r="G26" s="77"/>
      <c r="H26" s="77"/>
    </row>
    <row r="27" spans="1:8">
      <c r="A27" s="77"/>
      <c r="B27" s="77"/>
      <c r="C27" s="77"/>
      <c r="D27" s="77"/>
      <c r="E27" s="77"/>
      <c r="F27" s="77"/>
      <c r="G27" s="77"/>
      <c r="H27" s="77"/>
    </row>
    <row r="28" spans="1:8">
      <c r="A28" s="77"/>
      <c r="B28" s="77"/>
      <c r="C28" s="77"/>
      <c r="D28" s="77"/>
      <c r="E28" s="77"/>
      <c r="F28" s="77"/>
      <c r="G28" s="77"/>
      <c r="H28" s="77"/>
    </row>
    <row r="29" spans="1:8">
      <c r="A29" s="77"/>
      <c r="B29" s="77"/>
      <c r="C29" s="77"/>
      <c r="D29" s="77"/>
      <c r="E29" s="77"/>
      <c r="F29" s="77"/>
      <c r="G29" s="77"/>
      <c r="H29" s="77"/>
    </row>
    <row r="30" spans="1:8">
      <c r="A30" s="77"/>
      <c r="B30" s="77"/>
      <c r="C30" s="77"/>
      <c r="D30" s="77"/>
      <c r="E30" s="77"/>
      <c r="F30" s="77"/>
      <c r="G30" s="77"/>
      <c r="H30" s="77"/>
    </row>
    <row r="31" spans="1:8">
      <c r="A31" s="77"/>
      <c r="B31" s="77"/>
      <c r="C31" s="77"/>
      <c r="D31" s="77"/>
      <c r="E31" s="77"/>
      <c r="F31" s="77"/>
      <c r="G31" s="77"/>
      <c r="H31" s="77"/>
    </row>
    <row r="32" spans="1:8">
      <c r="A32" s="77"/>
      <c r="B32" s="77"/>
      <c r="C32" s="77"/>
      <c r="D32" s="77"/>
      <c r="E32" s="77"/>
      <c r="F32" s="77"/>
      <c r="G32" s="77"/>
      <c r="H32" s="77"/>
    </row>
    <row r="33" spans="1:8">
      <c r="A33" s="77"/>
      <c r="B33" s="77"/>
      <c r="C33" s="77"/>
      <c r="D33" s="77"/>
      <c r="E33" s="77"/>
      <c r="F33" s="77"/>
      <c r="G33" s="77"/>
      <c r="H33" s="77"/>
    </row>
    <row r="34" spans="1:8">
      <c r="A34" s="77"/>
      <c r="B34" s="77"/>
      <c r="C34" s="77"/>
      <c r="D34" s="77"/>
      <c r="E34" s="77"/>
      <c r="F34" s="77"/>
      <c r="G34" s="77"/>
      <c r="H34" s="77"/>
    </row>
    <row r="35" spans="1:8">
      <c r="A35" s="77"/>
      <c r="B35" s="77"/>
      <c r="C35" s="77"/>
      <c r="D35" s="77"/>
      <c r="E35" s="77"/>
      <c r="F35" s="77"/>
      <c r="G35" s="77"/>
      <c r="H35" s="77"/>
    </row>
    <row r="36" spans="1:8">
      <c r="A36" s="77"/>
      <c r="B36" s="77"/>
      <c r="C36" s="77"/>
      <c r="D36" s="77"/>
      <c r="E36" s="77"/>
      <c r="F36" s="77"/>
      <c r="G36" s="77"/>
      <c r="H36" s="77"/>
    </row>
    <row r="37" spans="1:8">
      <c r="A37" s="77"/>
      <c r="B37" s="77"/>
      <c r="C37" s="77"/>
      <c r="D37" s="77"/>
      <c r="E37" s="77"/>
      <c r="F37" s="77"/>
      <c r="G37" s="77"/>
      <c r="H37" s="77"/>
    </row>
    <row r="38" spans="1:8">
      <c r="A38" s="77"/>
      <c r="B38" s="77"/>
      <c r="C38" s="77"/>
      <c r="D38" s="77"/>
      <c r="E38" s="77"/>
      <c r="F38" s="77"/>
      <c r="G38" s="77"/>
      <c r="H38" s="77"/>
    </row>
    <row r="39" spans="1:8">
      <c r="A39" s="77"/>
      <c r="B39" s="77"/>
      <c r="C39" s="77"/>
      <c r="D39" s="77"/>
      <c r="E39" s="77"/>
      <c r="F39" s="77"/>
      <c r="G39" s="77"/>
      <c r="H39" s="77"/>
    </row>
    <row r="40" spans="1:8">
      <c r="A40" s="77"/>
      <c r="B40" s="77"/>
      <c r="C40" s="77"/>
      <c r="D40" s="77"/>
      <c r="E40" s="77"/>
      <c r="F40" s="77"/>
      <c r="G40" s="77"/>
      <c r="H40" s="77"/>
    </row>
    <row r="41" spans="1:8">
      <c r="A41" s="77"/>
      <c r="B41" s="77"/>
      <c r="C41" s="77"/>
      <c r="D41" s="77"/>
      <c r="E41" s="77"/>
      <c r="F41" s="77"/>
      <c r="G41" s="77"/>
      <c r="H41" s="77"/>
    </row>
    <row r="42" spans="1:8">
      <c r="A42" s="77"/>
      <c r="B42" s="77"/>
      <c r="C42" s="77"/>
      <c r="D42" s="77"/>
      <c r="E42" s="77"/>
      <c r="F42" s="77"/>
      <c r="G42" s="77"/>
      <c r="H42" s="77"/>
    </row>
    <row r="43" spans="1:8">
      <c r="A43" s="77"/>
      <c r="B43" s="77"/>
      <c r="C43" s="77"/>
      <c r="D43" s="77"/>
      <c r="E43" s="77"/>
      <c r="F43" s="77"/>
      <c r="G43" s="77"/>
      <c r="H43" s="77"/>
    </row>
    <row r="44" spans="1:8">
      <c r="A44" s="77"/>
      <c r="B44" s="77"/>
      <c r="C44" s="77"/>
      <c r="D44" s="77"/>
      <c r="E44" s="77"/>
      <c r="F44" s="77"/>
      <c r="G44" s="77"/>
      <c r="H44" s="77"/>
    </row>
    <row r="45" spans="1:8">
      <c r="A45" s="77"/>
      <c r="B45" s="77"/>
      <c r="C45" s="77"/>
      <c r="D45" s="77"/>
      <c r="E45" s="77"/>
      <c r="F45" s="77"/>
      <c r="G45" s="77"/>
      <c r="H45" s="77"/>
    </row>
    <row r="46" spans="1:8">
      <c r="A46" s="77"/>
      <c r="B46" s="77"/>
      <c r="C46" s="77"/>
      <c r="D46" s="77"/>
      <c r="E46" s="77"/>
      <c r="F46" s="77"/>
      <c r="G46" s="77"/>
      <c r="H46" s="77"/>
    </row>
    <row r="47" spans="1:8">
      <c r="A47" s="77"/>
      <c r="B47" s="76"/>
      <c r="C47" s="76"/>
      <c r="D47" s="76"/>
      <c r="E47" s="76"/>
      <c r="F47" s="77"/>
      <c r="G47" s="77"/>
      <c r="H47" s="76"/>
    </row>
    <row r="48" spans="1:8">
      <c r="A48" s="77"/>
      <c r="B48" s="76"/>
      <c r="C48" s="76"/>
      <c r="D48" s="76"/>
      <c r="E48" s="76"/>
      <c r="F48" s="77"/>
      <c r="G48" s="77"/>
      <c r="H48" s="76"/>
    </row>
    <row r="49" spans="1:8">
      <c r="A49" s="77"/>
      <c r="B49" s="76"/>
      <c r="C49" s="76"/>
      <c r="D49" s="76"/>
      <c r="E49" s="76"/>
      <c r="F49" s="77"/>
      <c r="G49" s="77"/>
      <c r="H49" s="76"/>
    </row>
    <row r="50" spans="1:8">
      <c r="A50" s="77"/>
      <c r="B50" s="76"/>
      <c r="C50" s="76"/>
      <c r="D50" s="76"/>
      <c r="E50" s="76"/>
      <c r="F50" s="77"/>
      <c r="G50" s="77"/>
      <c r="H50" s="76"/>
    </row>
    <row r="51" spans="1:8">
      <c r="A51" s="77"/>
      <c r="B51" s="76"/>
      <c r="C51" s="76"/>
      <c r="D51" s="76"/>
      <c r="E51" s="76"/>
      <c r="F51" s="77"/>
      <c r="G51" s="77"/>
      <c r="H51" s="76"/>
    </row>
    <row r="52" spans="1:8">
      <c r="A52" s="77"/>
      <c r="B52" s="76"/>
      <c r="C52" s="76"/>
      <c r="D52" s="76"/>
      <c r="E52" s="76"/>
      <c r="F52" s="77"/>
      <c r="G52" s="77"/>
      <c r="H52" s="76"/>
    </row>
    <row r="53" spans="1:8">
      <c r="A53" s="77"/>
      <c r="B53" s="76"/>
      <c r="C53" s="76"/>
      <c r="D53" s="76"/>
      <c r="E53" s="76"/>
      <c r="F53" s="77"/>
      <c r="G53" s="77"/>
      <c r="H53" s="76"/>
    </row>
    <row r="54" spans="1:8">
      <c r="A54" s="77"/>
      <c r="B54" s="76"/>
      <c r="C54" s="76"/>
      <c r="D54" s="76"/>
      <c r="E54" s="76"/>
      <c r="F54" s="77"/>
      <c r="G54" s="77"/>
      <c r="H54" s="76"/>
    </row>
    <row r="55" spans="1:8">
      <c r="A55" s="77"/>
      <c r="B55" s="76"/>
      <c r="C55" s="76"/>
      <c r="D55" s="76"/>
      <c r="E55" s="76"/>
      <c r="F55" s="77"/>
      <c r="G55" s="77"/>
      <c r="H55" s="76"/>
    </row>
    <row r="56" spans="1:8">
      <c r="A56" s="76"/>
      <c r="B56" s="76"/>
      <c r="C56" s="76"/>
      <c r="D56" s="76"/>
      <c r="E56" s="76"/>
      <c r="F56" s="76"/>
      <c r="G56" s="76"/>
      <c r="H56" s="76"/>
    </row>
    <row r="57" spans="1:8">
      <c r="A57" s="76"/>
      <c r="B57" s="76"/>
      <c r="C57" s="76"/>
      <c r="D57" s="76"/>
      <c r="E57" s="76"/>
      <c r="F57" s="76"/>
      <c r="G57" s="76"/>
      <c r="H57" s="76"/>
    </row>
    <row r="58" spans="1:8">
      <c r="A58" s="76"/>
      <c r="B58" s="76"/>
      <c r="C58" s="76"/>
      <c r="D58" s="76"/>
      <c r="E58" s="76"/>
      <c r="F58" s="76"/>
      <c r="G58" s="76"/>
      <c r="H58" s="76"/>
    </row>
    <row r="59" spans="1:8">
      <c r="A59" s="76"/>
      <c r="B59" s="76"/>
      <c r="C59" s="76"/>
      <c r="D59" s="76"/>
      <c r="E59" s="76"/>
      <c r="F59" s="76"/>
      <c r="G59" s="76"/>
      <c r="H59" s="76"/>
    </row>
    <row r="60" spans="1:8">
      <c r="A60" s="76"/>
      <c r="B60" s="76"/>
      <c r="C60" s="76"/>
      <c r="D60" s="76"/>
      <c r="E60" s="76"/>
      <c r="F60" s="76"/>
      <c r="G60" s="76"/>
      <c r="H60" s="76"/>
    </row>
    <row r="61" spans="1:8">
      <c r="A61" s="76"/>
      <c r="B61" s="76"/>
      <c r="C61" s="76"/>
      <c r="D61" s="76"/>
      <c r="E61" s="76"/>
      <c r="F61" s="76"/>
      <c r="G61" s="76"/>
      <c r="H61" s="76"/>
    </row>
    <row r="62" spans="1:8">
      <c r="A62" s="76"/>
      <c r="B62" s="76"/>
      <c r="C62" s="76"/>
      <c r="D62" s="76"/>
      <c r="E62" s="76"/>
      <c r="F62" s="76"/>
      <c r="G62" s="76"/>
      <c r="H62" s="76"/>
    </row>
    <row r="63" spans="1:8">
      <c r="A63" s="76"/>
      <c r="B63" s="76"/>
      <c r="C63" s="76"/>
      <c r="D63" s="76"/>
      <c r="E63" s="76"/>
      <c r="F63" s="76"/>
      <c r="G63" s="76"/>
      <c r="H63" s="76"/>
    </row>
    <row r="64" spans="1:8">
      <c r="A64" s="76"/>
      <c r="B64" s="76"/>
      <c r="C64" s="76"/>
      <c r="D64" s="76"/>
      <c r="E64" s="76"/>
      <c r="F64" s="76"/>
      <c r="G64" s="76"/>
      <c r="H64" s="76"/>
    </row>
    <row r="65" spans="1:8">
      <c r="A65" s="76"/>
      <c r="B65" s="76"/>
      <c r="C65" s="76"/>
      <c r="D65" s="76"/>
      <c r="E65" s="76"/>
      <c r="F65" s="76"/>
      <c r="G65" s="76"/>
      <c r="H65" s="76"/>
    </row>
    <row r="66" spans="1:8">
      <c r="A66" s="76"/>
      <c r="B66" s="76"/>
      <c r="C66" s="76"/>
      <c r="D66" s="76"/>
      <c r="E66" s="76"/>
      <c r="F66" s="76"/>
      <c r="G66" s="76"/>
      <c r="H66" s="76"/>
    </row>
    <row r="67" spans="1:8">
      <c r="A67" s="76"/>
      <c r="B67" s="76"/>
      <c r="C67" s="76"/>
      <c r="D67" s="76"/>
      <c r="E67" s="76"/>
      <c r="F67" s="76"/>
      <c r="G67" s="76"/>
      <c r="H67" s="76"/>
    </row>
    <row r="68" spans="1:8">
      <c r="A68" s="76"/>
      <c r="B68" s="76"/>
      <c r="C68" s="76"/>
      <c r="D68" s="76"/>
      <c r="E68" s="76"/>
      <c r="F68" s="76"/>
      <c r="G68" s="76"/>
      <c r="H68" s="76"/>
    </row>
    <row r="69" spans="1:8">
      <c r="A69" s="76"/>
      <c r="B69" s="76"/>
      <c r="C69" s="76"/>
      <c r="D69" s="76"/>
      <c r="E69" s="76"/>
      <c r="F69" s="76"/>
      <c r="G69" s="76"/>
      <c r="H69" s="76"/>
    </row>
    <row r="70" spans="1:8">
      <c r="A70" s="76"/>
      <c r="B70" s="76"/>
      <c r="C70" s="76"/>
      <c r="D70" s="76"/>
      <c r="E70" s="76"/>
      <c r="F70" s="76"/>
      <c r="G70" s="76"/>
      <c r="H70" s="76"/>
    </row>
    <row r="71" spans="1:8">
      <c r="A71" s="76"/>
      <c r="B71" s="76"/>
      <c r="C71" s="76"/>
      <c r="D71" s="76"/>
      <c r="E71" s="76"/>
      <c r="F71" s="76"/>
      <c r="G71" s="76"/>
      <c r="H71" s="76"/>
    </row>
    <row r="72" spans="1:8">
      <c r="A72" s="76"/>
      <c r="B72" s="76"/>
      <c r="C72" s="76"/>
      <c r="D72" s="76"/>
      <c r="E72" s="76"/>
      <c r="F72" s="76"/>
      <c r="G72" s="76"/>
      <c r="H72" s="76"/>
    </row>
    <row r="73" spans="1:8">
      <c r="A73" s="76"/>
      <c r="B73" s="76"/>
      <c r="C73" s="76"/>
      <c r="D73" s="76"/>
      <c r="E73" s="76"/>
      <c r="F73" s="76"/>
      <c r="G73" s="76"/>
      <c r="H73" s="76"/>
    </row>
    <row r="74" spans="1:8">
      <c r="A74" s="76"/>
      <c r="B74" s="76"/>
      <c r="C74" s="76"/>
      <c r="D74" s="76"/>
      <c r="E74" s="76"/>
      <c r="F74" s="76"/>
      <c r="G74" s="76"/>
      <c r="H74" s="76"/>
    </row>
    <row r="75" spans="1:8">
      <c r="A75" s="76"/>
      <c r="B75" s="76"/>
      <c r="C75" s="76"/>
      <c r="D75" s="76"/>
      <c r="E75" s="76"/>
      <c r="F75" s="76"/>
      <c r="G75" s="76"/>
      <c r="H75" s="76"/>
    </row>
    <row r="76" spans="1:8">
      <c r="A76" s="76"/>
      <c r="B76" s="76"/>
      <c r="C76" s="76"/>
      <c r="D76" s="76"/>
      <c r="E76" s="76"/>
      <c r="F76" s="76"/>
      <c r="G76" s="76"/>
      <c r="H76" s="76"/>
    </row>
    <row r="77" spans="1:8">
      <c r="A77" s="76"/>
      <c r="B77" s="76"/>
      <c r="C77" s="76"/>
      <c r="D77" s="76"/>
      <c r="E77" s="76"/>
      <c r="F77" s="76"/>
      <c r="G77" s="76"/>
      <c r="H77" s="76"/>
    </row>
    <row r="78" spans="1:8">
      <c r="A78" s="76"/>
      <c r="B78" s="76"/>
      <c r="C78" s="76"/>
      <c r="D78" s="76"/>
      <c r="E78" s="76"/>
      <c r="F78" s="76"/>
      <c r="G78" s="76"/>
      <c r="H78" s="76"/>
    </row>
    <row r="79" spans="1:8">
      <c r="A79" s="76"/>
      <c r="B79" s="76"/>
      <c r="C79" s="76"/>
      <c r="D79" s="76"/>
      <c r="E79" s="76"/>
      <c r="F79" s="76"/>
      <c r="G79" s="76"/>
      <c r="H79" s="76"/>
    </row>
    <row r="80" spans="1:8">
      <c r="A80" s="76"/>
      <c r="B80" s="76"/>
      <c r="C80" s="76"/>
      <c r="D80" s="76"/>
      <c r="E80" s="76"/>
      <c r="F80" s="76"/>
      <c r="G80" s="76"/>
      <c r="H80" s="76"/>
    </row>
    <row r="81" spans="1:8">
      <c r="A81" s="76"/>
      <c r="B81" s="76"/>
      <c r="C81" s="76"/>
      <c r="D81" s="76"/>
      <c r="E81" s="76"/>
      <c r="F81" s="76"/>
      <c r="G81" s="76"/>
      <c r="H81" s="76"/>
    </row>
    <row r="82" spans="1:8">
      <c r="A82" s="76"/>
      <c r="B82" s="76"/>
      <c r="C82" s="76"/>
      <c r="D82" s="76"/>
      <c r="E82" s="76"/>
      <c r="F82" s="76"/>
      <c r="G82" s="76"/>
      <c r="H82" s="76"/>
    </row>
    <row r="83" spans="1:8">
      <c r="A83" s="76"/>
      <c r="B83" s="76"/>
      <c r="C83" s="76"/>
      <c r="D83" s="76"/>
      <c r="E83" s="76"/>
      <c r="F83" s="76"/>
      <c r="G83" s="76"/>
      <c r="H83" s="76"/>
    </row>
    <row r="84" spans="1:8">
      <c r="A84" s="76"/>
      <c r="B84" s="76"/>
      <c r="C84" s="76"/>
      <c r="D84" s="76"/>
      <c r="E84" s="76"/>
      <c r="F84" s="76"/>
      <c r="G84" s="76"/>
      <c r="H84" s="76"/>
    </row>
    <row r="85" spans="1:8">
      <c r="A85" s="76"/>
      <c r="B85" s="76"/>
      <c r="C85" s="76"/>
      <c r="D85" s="76"/>
      <c r="E85" s="76"/>
      <c r="F85" s="76"/>
      <c r="G85" s="76"/>
      <c r="H85" s="76"/>
    </row>
    <row r="86" spans="1:8">
      <c r="A86" s="76"/>
      <c r="B86" s="76"/>
      <c r="C86" s="76"/>
      <c r="D86" s="76"/>
      <c r="E86" s="76"/>
      <c r="F86" s="76"/>
      <c r="G86" s="76"/>
      <c r="H86" s="76"/>
    </row>
    <row r="87" spans="1:8">
      <c r="A87" s="76"/>
      <c r="B87" s="76"/>
      <c r="C87" s="76"/>
      <c r="D87" s="76"/>
      <c r="E87" s="76"/>
      <c r="F87" s="76"/>
      <c r="G87" s="76"/>
      <c r="H87" s="76"/>
    </row>
    <row r="88" spans="1:8">
      <c r="A88" s="76"/>
      <c r="B88" s="76"/>
      <c r="C88" s="76"/>
      <c r="D88" s="76"/>
      <c r="E88" s="76"/>
      <c r="F88" s="76"/>
      <c r="G88" s="76"/>
      <c r="H88" s="76"/>
    </row>
    <row r="89" spans="1:8">
      <c r="A89" s="76"/>
      <c r="B89" s="76"/>
      <c r="C89" s="76"/>
      <c r="D89" s="76"/>
      <c r="E89" s="76"/>
      <c r="F89" s="76"/>
      <c r="G89" s="76"/>
      <c r="H89" s="76"/>
    </row>
    <row r="90" spans="1:8">
      <c r="A90" s="76"/>
      <c r="B90" s="76"/>
      <c r="C90" s="76"/>
      <c r="D90" s="76"/>
      <c r="E90" s="76"/>
      <c r="F90" s="76"/>
      <c r="G90" s="76"/>
      <c r="H90" s="76"/>
    </row>
    <row r="91" spans="1:8">
      <c r="A91" s="76"/>
      <c r="B91" s="76"/>
      <c r="C91" s="76"/>
      <c r="D91" s="76"/>
      <c r="E91" s="76"/>
      <c r="F91" s="76"/>
      <c r="G91" s="76"/>
      <c r="H91" s="76"/>
    </row>
    <row r="92" spans="1:8">
      <c r="A92" s="76"/>
      <c r="B92" s="76"/>
      <c r="C92" s="76"/>
      <c r="D92" s="76"/>
      <c r="E92" s="76"/>
      <c r="F92" s="76"/>
      <c r="G92" s="76"/>
      <c r="H92" s="76"/>
    </row>
    <row r="93" spans="1:8">
      <c r="A93" s="76"/>
      <c r="B93" s="76"/>
      <c r="C93" s="76"/>
      <c r="D93" s="76"/>
      <c r="E93" s="76"/>
      <c r="F93" s="76"/>
      <c r="G93" s="76"/>
      <c r="H93" s="76"/>
    </row>
    <row r="94" spans="1:8">
      <c r="A94" s="76"/>
      <c r="B94" s="76"/>
      <c r="C94" s="76"/>
      <c r="D94" s="76"/>
      <c r="E94" s="76"/>
      <c r="F94" s="76"/>
      <c r="G94" s="76"/>
      <c r="H94" s="76"/>
    </row>
    <row r="95" spans="1:8">
      <c r="A95" s="76"/>
      <c r="B95" s="76"/>
      <c r="C95" s="76"/>
      <c r="D95" s="76"/>
      <c r="E95" s="76"/>
      <c r="F95" s="76"/>
      <c r="G95" s="76"/>
      <c r="H95" s="76"/>
    </row>
    <row r="96" spans="1:8">
      <c r="A96" s="76"/>
      <c r="B96" s="76"/>
      <c r="C96" s="76"/>
      <c r="D96" s="76"/>
      <c r="E96" s="76"/>
      <c r="F96" s="76"/>
      <c r="G96" s="76"/>
      <c r="H96" s="76"/>
    </row>
    <row r="97" spans="1:8">
      <c r="A97" s="76"/>
      <c r="B97" s="76"/>
      <c r="C97" s="76"/>
      <c r="D97" s="76"/>
      <c r="E97" s="76"/>
      <c r="F97" s="76"/>
      <c r="G97" s="76"/>
      <c r="H97" s="76"/>
    </row>
    <row r="98" spans="1:8">
      <c r="A98" s="76"/>
      <c r="B98" s="76"/>
      <c r="C98" s="76"/>
      <c r="D98" s="76"/>
      <c r="E98" s="76"/>
      <c r="F98" s="76"/>
      <c r="G98" s="76"/>
      <c r="H98" s="76"/>
    </row>
    <row r="99" spans="1:8">
      <c r="A99" s="76"/>
      <c r="B99" s="76"/>
      <c r="C99" s="76"/>
      <c r="D99" s="76"/>
      <c r="E99" s="76"/>
      <c r="F99" s="76"/>
      <c r="G99" s="76"/>
      <c r="H99" s="76"/>
    </row>
    <row r="100" spans="1:8">
      <c r="A100" s="76"/>
      <c r="B100" s="76"/>
      <c r="C100" s="76"/>
      <c r="D100" s="76"/>
      <c r="E100" s="76"/>
      <c r="F100" s="76"/>
      <c r="G100" s="76"/>
      <c r="H100" s="76"/>
    </row>
    <row r="101" spans="1:8">
      <c r="A101" s="76"/>
      <c r="B101" s="76"/>
      <c r="C101" s="76"/>
      <c r="D101" s="76"/>
      <c r="E101" s="76"/>
      <c r="F101" s="76"/>
      <c r="G101" s="76"/>
      <c r="H101" s="76"/>
    </row>
    <row r="102" spans="1:8">
      <c r="A102" s="76"/>
      <c r="B102" s="76"/>
      <c r="C102" s="76"/>
      <c r="D102" s="76"/>
      <c r="E102" s="76"/>
      <c r="F102" s="76"/>
      <c r="G102" s="76"/>
      <c r="H102" s="76"/>
    </row>
    <row r="103" spans="1:8">
      <c r="A103" s="76"/>
      <c r="B103" s="76"/>
      <c r="C103" s="76"/>
      <c r="D103" s="76"/>
      <c r="E103" s="76"/>
      <c r="F103" s="76"/>
      <c r="G103" s="76"/>
      <c r="H103" s="76"/>
    </row>
    <row r="104" spans="1:8">
      <c r="A104" s="76"/>
      <c r="B104" s="76"/>
      <c r="C104" s="76"/>
      <c r="D104" s="76"/>
      <c r="E104" s="76"/>
      <c r="F104" s="76"/>
      <c r="G104" s="76"/>
      <c r="H104" s="76"/>
    </row>
    <row r="105" spans="1:8">
      <c r="A105" s="76"/>
      <c r="B105" s="76"/>
      <c r="C105" s="76"/>
      <c r="D105" s="76"/>
      <c r="E105" s="76"/>
      <c r="F105" s="76"/>
      <c r="G105" s="76"/>
      <c r="H105" s="76"/>
    </row>
    <row r="106" spans="1:8">
      <c r="A106" s="76"/>
      <c r="B106" s="76"/>
      <c r="C106" s="76"/>
      <c r="D106" s="76"/>
      <c r="E106" s="76"/>
      <c r="F106" s="76"/>
      <c r="G106" s="76"/>
      <c r="H106" s="76"/>
    </row>
    <row r="107" spans="1:8">
      <c r="A107" s="76"/>
      <c r="B107" s="76"/>
      <c r="C107" s="76"/>
      <c r="D107" s="76"/>
      <c r="E107" s="76"/>
      <c r="F107" s="76"/>
      <c r="G107" s="76"/>
      <c r="H107" s="76"/>
    </row>
    <row r="108" spans="1:8">
      <c r="A108" s="76"/>
      <c r="B108" s="76"/>
      <c r="C108" s="76"/>
      <c r="D108" s="76"/>
      <c r="E108" s="76"/>
      <c r="F108" s="76"/>
      <c r="G108" s="76"/>
      <c r="H108" s="76"/>
    </row>
    <row r="109" spans="1:8">
      <c r="A109" s="76"/>
      <c r="B109" s="76"/>
      <c r="C109" s="76"/>
      <c r="D109" s="76"/>
      <c r="E109" s="76"/>
      <c r="F109" s="76"/>
      <c r="G109" s="76"/>
      <c r="H109" s="76"/>
    </row>
    <row r="110" spans="1:8">
      <c r="A110" s="76"/>
      <c r="B110" s="76"/>
      <c r="C110" s="76"/>
      <c r="D110" s="76"/>
      <c r="E110" s="76"/>
      <c r="F110" s="76"/>
      <c r="G110" s="76"/>
      <c r="H110" s="76"/>
    </row>
    <row r="111" spans="1:8">
      <c r="A111" s="76"/>
      <c r="B111" s="76"/>
      <c r="C111" s="76"/>
      <c r="D111" s="76"/>
      <c r="E111" s="76"/>
      <c r="F111" s="76"/>
      <c r="G111" s="76"/>
      <c r="H111" s="76"/>
    </row>
    <row r="112" spans="1:8">
      <c r="A112" s="76"/>
      <c r="B112" s="76"/>
      <c r="C112" s="76"/>
      <c r="D112" s="76"/>
      <c r="E112" s="76"/>
      <c r="F112" s="76"/>
      <c r="G112" s="76"/>
      <c r="H112" s="76"/>
    </row>
    <row r="113" spans="1:8">
      <c r="A113" s="76"/>
      <c r="B113" s="76"/>
      <c r="C113" s="76"/>
      <c r="D113" s="76"/>
      <c r="E113" s="76"/>
      <c r="F113" s="76"/>
      <c r="G113" s="76"/>
      <c r="H113" s="76"/>
    </row>
    <row r="114" spans="1:8">
      <c r="A114" s="76"/>
      <c r="B114" s="76"/>
      <c r="C114" s="76"/>
      <c r="D114" s="76"/>
      <c r="E114" s="76"/>
      <c r="F114" s="76"/>
      <c r="G114" s="76"/>
      <c r="H114" s="76"/>
    </row>
    <row r="115" spans="1:8">
      <c r="A115" s="76"/>
      <c r="B115" s="76"/>
      <c r="C115" s="76"/>
      <c r="D115" s="76"/>
      <c r="E115" s="76"/>
      <c r="F115" s="76"/>
      <c r="G115" s="76"/>
      <c r="H115" s="76"/>
    </row>
    <row r="116" spans="1:8">
      <c r="A116" s="76"/>
      <c r="B116" s="76"/>
      <c r="C116" s="76"/>
      <c r="D116" s="76"/>
      <c r="E116" s="76"/>
      <c r="F116" s="76"/>
      <c r="G116" s="76"/>
      <c r="H116" s="76"/>
    </row>
    <row r="117" spans="1:8">
      <c r="A117" s="76"/>
      <c r="B117" s="76"/>
      <c r="C117" s="76"/>
      <c r="D117" s="76"/>
      <c r="E117" s="76"/>
      <c r="F117" s="76"/>
      <c r="G117" s="76"/>
      <c r="H117" s="76"/>
    </row>
    <row r="118" spans="1:8">
      <c r="A118" s="76"/>
      <c r="B118" s="76"/>
      <c r="C118" s="76"/>
      <c r="D118" s="76"/>
      <c r="E118" s="76"/>
      <c r="F118" s="76"/>
      <c r="G118" s="76"/>
      <c r="H118" s="76"/>
    </row>
    <row r="119" spans="1:8">
      <c r="A119" s="76"/>
      <c r="B119" s="76"/>
      <c r="C119" s="76"/>
      <c r="D119" s="76"/>
      <c r="E119" s="76"/>
      <c r="F119" s="76"/>
      <c r="G119" s="76"/>
      <c r="H119" s="76"/>
    </row>
    <row r="120" spans="1:8">
      <c r="A120" s="76"/>
      <c r="B120" s="76"/>
      <c r="C120" s="76"/>
      <c r="D120" s="76"/>
      <c r="E120" s="76"/>
      <c r="F120" s="76"/>
      <c r="G120" s="76"/>
      <c r="H120" s="76"/>
    </row>
    <row r="121" spans="1:8">
      <c r="A121" s="76"/>
      <c r="B121" s="76"/>
      <c r="C121" s="76"/>
      <c r="D121" s="76"/>
      <c r="E121" s="76"/>
      <c r="F121" s="76"/>
      <c r="G121" s="76"/>
      <c r="H121" s="76"/>
    </row>
    <row r="122" spans="1:8">
      <c r="A122" s="76"/>
      <c r="B122" s="76"/>
      <c r="C122" s="76"/>
      <c r="D122" s="76"/>
      <c r="E122" s="76"/>
      <c r="F122" s="76"/>
      <c r="G122" s="76"/>
      <c r="H122" s="76"/>
    </row>
    <row r="123" spans="1:8">
      <c r="A123" s="76"/>
      <c r="B123" s="76"/>
      <c r="C123" s="76"/>
      <c r="D123" s="76"/>
      <c r="E123" s="76"/>
      <c r="F123" s="76"/>
      <c r="G123" s="76"/>
      <c r="H123" s="76"/>
    </row>
    <row r="124" spans="1:8">
      <c r="A124" s="76"/>
      <c r="B124" s="76"/>
      <c r="C124" s="76"/>
      <c r="D124" s="76"/>
      <c r="E124" s="76"/>
      <c r="F124" s="76"/>
      <c r="G124" s="76"/>
      <c r="H124" s="76"/>
    </row>
    <row r="125" spans="1:8">
      <c r="A125" s="76"/>
      <c r="B125" s="76"/>
      <c r="C125" s="76"/>
      <c r="D125" s="76"/>
      <c r="E125" s="76"/>
      <c r="F125" s="76"/>
      <c r="G125" s="76"/>
      <c r="H125" s="76"/>
    </row>
    <row r="126" spans="1:8">
      <c r="A126" s="76"/>
      <c r="B126" s="76"/>
      <c r="C126" s="76"/>
      <c r="D126" s="76"/>
      <c r="E126" s="76"/>
      <c r="F126" s="76"/>
      <c r="G126" s="76"/>
      <c r="H126" s="76"/>
    </row>
    <row r="127" spans="1:8">
      <c r="A127" s="76"/>
      <c r="B127" s="76"/>
      <c r="C127" s="76"/>
      <c r="D127" s="76"/>
      <c r="E127" s="76"/>
      <c r="F127" s="76"/>
      <c r="G127" s="76"/>
      <c r="H127" s="76"/>
    </row>
    <row r="128" spans="1:8">
      <c r="A128" s="76"/>
      <c r="B128" s="76"/>
      <c r="C128" s="76"/>
      <c r="D128" s="76"/>
      <c r="E128" s="76"/>
      <c r="F128" s="76"/>
      <c r="G128" s="76"/>
      <c r="H128" s="76"/>
    </row>
    <row r="129" spans="1:8">
      <c r="A129" s="76"/>
      <c r="B129" s="76"/>
      <c r="C129" s="76"/>
      <c r="D129" s="76"/>
      <c r="E129" s="76"/>
      <c r="F129" s="76"/>
      <c r="G129" s="76"/>
      <c r="H129" s="76"/>
    </row>
    <row r="130" spans="1:8">
      <c r="A130" s="76"/>
      <c r="B130" s="76"/>
      <c r="C130" s="76"/>
      <c r="D130" s="76"/>
      <c r="E130" s="76"/>
      <c r="F130" s="76"/>
      <c r="G130" s="76"/>
      <c r="H130" s="76"/>
    </row>
    <row r="131" spans="1:8">
      <c r="A131" s="76"/>
      <c r="B131" s="76"/>
      <c r="C131" s="76"/>
      <c r="D131" s="76"/>
      <c r="E131" s="76"/>
      <c r="F131" s="76"/>
      <c r="G131" s="76"/>
      <c r="H131" s="76"/>
    </row>
    <row r="132" spans="1:8">
      <c r="A132" s="76"/>
      <c r="B132" s="76"/>
      <c r="C132" s="76"/>
      <c r="D132" s="76"/>
      <c r="E132" s="76"/>
      <c r="F132" s="76"/>
      <c r="G132" s="76"/>
      <c r="H132" s="76"/>
    </row>
    <row r="133" spans="1:8">
      <c r="A133" s="76"/>
      <c r="B133" s="76"/>
      <c r="C133" s="76"/>
      <c r="D133" s="76"/>
      <c r="E133" s="76"/>
      <c r="F133" s="76"/>
      <c r="G133" s="76"/>
      <c r="H133" s="76"/>
    </row>
    <row r="134" spans="1:8">
      <c r="A134" s="76"/>
      <c r="B134" s="76"/>
      <c r="C134" s="76"/>
      <c r="D134" s="76"/>
      <c r="E134" s="76"/>
      <c r="F134" s="76"/>
      <c r="G134" s="76"/>
      <c r="H134" s="76"/>
    </row>
    <row r="135" spans="1:8">
      <c r="A135" s="76"/>
      <c r="B135" s="76"/>
      <c r="C135" s="76"/>
      <c r="D135" s="76"/>
      <c r="E135" s="76"/>
      <c r="F135" s="76"/>
      <c r="G135" s="76"/>
      <c r="H135" s="76"/>
    </row>
    <row r="136" spans="1:8">
      <c r="A136" s="76"/>
      <c r="B136" s="76"/>
      <c r="C136" s="76"/>
      <c r="D136" s="76"/>
      <c r="E136" s="76"/>
      <c r="F136" s="76"/>
      <c r="G136" s="76"/>
      <c r="H136" s="76"/>
    </row>
    <row r="137" spans="1:8">
      <c r="A137" s="76"/>
      <c r="B137" s="76"/>
      <c r="C137" s="76"/>
      <c r="D137" s="76"/>
      <c r="E137" s="76"/>
      <c r="F137" s="76"/>
      <c r="G137" s="76"/>
      <c r="H137" s="76"/>
    </row>
    <row r="138" spans="1:8">
      <c r="A138" s="76"/>
      <c r="B138" s="76"/>
      <c r="C138" s="76"/>
      <c r="D138" s="76"/>
      <c r="E138" s="76"/>
      <c r="F138" s="76"/>
      <c r="G138" s="76"/>
      <c r="H138" s="76"/>
    </row>
    <row r="139" spans="1:8">
      <c r="A139" s="76"/>
      <c r="B139" s="76"/>
      <c r="C139" s="76"/>
      <c r="D139" s="76"/>
      <c r="E139" s="76"/>
      <c r="F139" s="76"/>
      <c r="G139" s="76"/>
      <c r="H139" s="76"/>
    </row>
    <row r="140" spans="1:8">
      <c r="A140" s="76"/>
      <c r="B140" s="76"/>
      <c r="C140" s="76"/>
      <c r="D140" s="76"/>
      <c r="E140" s="76"/>
      <c r="F140" s="76"/>
      <c r="G140" s="76"/>
      <c r="H140" s="76"/>
    </row>
    <row r="141" spans="1:8">
      <c r="A141" s="76"/>
      <c r="B141" s="76"/>
      <c r="C141" s="76"/>
      <c r="D141" s="76"/>
      <c r="E141" s="76"/>
      <c r="F141" s="76"/>
      <c r="G141" s="76"/>
      <c r="H141" s="76"/>
    </row>
    <row r="142" spans="1:8">
      <c r="A142" s="76"/>
      <c r="B142" s="76"/>
      <c r="C142" s="76"/>
      <c r="D142" s="76"/>
      <c r="E142" s="76"/>
      <c r="F142" s="76"/>
      <c r="G142" s="76"/>
      <c r="H142" s="76"/>
    </row>
    <row r="143" spans="1:8">
      <c r="A143" s="76"/>
      <c r="B143" s="76"/>
      <c r="C143" s="76"/>
      <c r="D143" s="76"/>
      <c r="E143" s="76"/>
      <c r="F143" s="76"/>
      <c r="G143" s="76"/>
      <c r="H143" s="76"/>
    </row>
    <row r="144" spans="1:8">
      <c r="A144" s="76"/>
      <c r="B144" s="76"/>
      <c r="C144" s="76"/>
      <c r="D144" s="76"/>
      <c r="E144" s="76"/>
      <c r="F144" s="76"/>
      <c r="G144" s="76"/>
      <c r="H144" s="76"/>
    </row>
    <row r="145" spans="1:8">
      <c r="A145" s="76"/>
      <c r="B145" s="76"/>
      <c r="C145" s="76"/>
      <c r="D145" s="76"/>
      <c r="E145" s="76"/>
      <c r="F145" s="76"/>
      <c r="G145" s="76"/>
      <c r="H145" s="76"/>
    </row>
    <row r="146" spans="1:8">
      <c r="A146" s="76"/>
      <c r="B146" s="76"/>
      <c r="C146" s="76"/>
      <c r="D146" s="76"/>
      <c r="E146" s="76"/>
      <c r="F146" s="76"/>
      <c r="G146" s="76"/>
      <c r="H146" s="76"/>
    </row>
    <row r="147" spans="1:8">
      <c r="A147" s="76"/>
      <c r="B147" s="76"/>
      <c r="C147" s="76"/>
      <c r="D147" s="76"/>
      <c r="E147" s="76"/>
      <c r="F147" s="76"/>
      <c r="G147" s="76"/>
      <c r="H147" s="76"/>
    </row>
    <row r="148" spans="1:8">
      <c r="A148" s="76"/>
      <c r="B148" s="76"/>
      <c r="C148" s="76"/>
      <c r="D148" s="76"/>
      <c r="E148" s="76"/>
      <c r="F148" s="76"/>
      <c r="G148" s="76"/>
      <c r="H148" s="76"/>
    </row>
    <row r="149" spans="1:8">
      <c r="A149" s="76"/>
      <c r="B149" s="76"/>
      <c r="C149" s="76"/>
      <c r="D149" s="76"/>
      <c r="E149" s="76"/>
      <c r="F149" s="76"/>
      <c r="G149" s="76"/>
      <c r="H149" s="76"/>
    </row>
    <row r="150" spans="1:8">
      <c r="A150" s="76"/>
      <c r="B150" s="76"/>
      <c r="C150" s="76"/>
      <c r="D150" s="76"/>
      <c r="E150" s="76"/>
      <c r="F150" s="76"/>
      <c r="G150" s="76"/>
      <c r="H150" s="76"/>
    </row>
    <row r="151" spans="1:8">
      <c r="A151" s="76"/>
      <c r="B151" s="76"/>
      <c r="C151" s="76"/>
      <c r="D151" s="76"/>
      <c r="E151" s="76"/>
      <c r="F151" s="76"/>
      <c r="G151" s="76"/>
      <c r="H151" s="76"/>
    </row>
    <row r="152" spans="1:8">
      <c r="A152" s="76"/>
      <c r="B152" s="76"/>
      <c r="C152" s="76"/>
      <c r="D152" s="76"/>
      <c r="E152" s="76"/>
      <c r="F152" s="76"/>
      <c r="G152" s="76"/>
      <c r="H152" s="76"/>
    </row>
    <row r="153" spans="1:8">
      <c r="A153" s="76"/>
      <c r="B153" s="76"/>
      <c r="C153" s="76"/>
      <c r="D153" s="76"/>
      <c r="E153" s="76"/>
      <c r="F153" s="76"/>
      <c r="G153" s="76"/>
      <c r="H153" s="76"/>
    </row>
    <row r="154" spans="1:8">
      <c r="A154" s="76"/>
      <c r="B154" s="76"/>
      <c r="C154" s="76"/>
      <c r="D154" s="76"/>
      <c r="E154" s="76"/>
      <c r="F154" s="76"/>
      <c r="G154" s="76"/>
      <c r="H154" s="76"/>
    </row>
    <row r="155" spans="1:8">
      <c r="A155" s="76"/>
      <c r="B155" s="76"/>
      <c r="C155" s="76"/>
      <c r="D155" s="76"/>
      <c r="E155" s="76"/>
      <c r="F155" s="76"/>
      <c r="G155" s="76"/>
      <c r="H155" s="76"/>
    </row>
    <row r="156" spans="1:8">
      <c r="A156" s="76"/>
      <c r="B156" s="76"/>
      <c r="C156" s="76"/>
      <c r="D156" s="76"/>
      <c r="E156" s="76"/>
      <c r="F156" s="76"/>
      <c r="G156" s="76"/>
      <c r="H156" s="76"/>
    </row>
    <row r="157" spans="1:8">
      <c r="A157" s="76"/>
      <c r="B157" s="76"/>
      <c r="C157" s="76"/>
      <c r="D157" s="76"/>
      <c r="E157" s="76"/>
      <c r="F157" s="76"/>
      <c r="G157" s="76"/>
      <c r="H157" s="76"/>
    </row>
    <row r="158" spans="1:8">
      <c r="A158" s="76"/>
      <c r="B158" s="76"/>
      <c r="C158" s="76"/>
      <c r="D158" s="76"/>
      <c r="E158" s="76"/>
      <c r="F158" s="76"/>
      <c r="G158" s="76"/>
      <c r="H158" s="76"/>
    </row>
    <row r="159" spans="1:8">
      <c r="A159" s="76"/>
      <c r="B159" s="76"/>
      <c r="C159" s="76"/>
      <c r="D159" s="76"/>
      <c r="E159" s="76"/>
      <c r="F159" s="76"/>
      <c r="G159" s="76"/>
      <c r="H159" s="76"/>
    </row>
    <row r="160" spans="1:8">
      <c r="A160" s="76"/>
      <c r="B160" s="76"/>
      <c r="C160" s="76"/>
      <c r="D160" s="76"/>
      <c r="E160" s="76"/>
      <c r="F160" s="76"/>
      <c r="G160" s="76"/>
      <c r="H160" s="76"/>
    </row>
    <row r="161" spans="1:8">
      <c r="A161" s="76"/>
      <c r="B161" s="76"/>
      <c r="C161" s="76"/>
      <c r="D161" s="76"/>
      <c r="E161" s="76"/>
      <c r="F161" s="76"/>
      <c r="G161" s="76"/>
      <c r="H161" s="76"/>
    </row>
    <row r="162" spans="1:8">
      <c r="A162" s="76"/>
      <c r="B162" s="76"/>
      <c r="C162" s="76"/>
      <c r="D162" s="76"/>
      <c r="E162" s="76"/>
      <c r="F162" s="76"/>
      <c r="G162" s="76"/>
      <c r="H162" s="76"/>
    </row>
    <row r="163" spans="1:8">
      <c r="A163" s="76"/>
      <c r="B163" s="76"/>
      <c r="C163" s="76"/>
      <c r="D163" s="76"/>
      <c r="E163" s="76"/>
      <c r="F163" s="76"/>
      <c r="G163" s="76"/>
      <c r="H163" s="76"/>
    </row>
    <row r="164" spans="1:8">
      <c r="A164" s="76"/>
      <c r="B164" s="76"/>
      <c r="C164" s="76"/>
      <c r="D164" s="76"/>
      <c r="E164" s="76"/>
      <c r="F164" s="76"/>
      <c r="G164" s="76"/>
      <c r="H164" s="76"/>
    </row>
    <row r="165" spans="1:8">
      <c r="A165" s="76"/>
      <c r="B165" s="76"/>
      <c r="C165" s="76"/>
      <c r="D165" s="76"/>
      <c r="E165" s="76"/>
      <c r="F165" s="76"/>
      <c r="G165" s="76"/>
      <c r="H165" s="76"/>
    </row>
    <row r="166" spans="1:8">
      <c r="A166" s="76"/>
      <c r="B166" s="76"/>
      <c r="C166" s="76"/>
      <c r="D166" s="76"/>
      <c r="E166" s="76"/>
      <c r="F166" s="76"/>
      <c r="G166" s="76"/>
      <c r="H166" s="76"/>
    </row>
    <row r="167" spans="1:8">
      <c r="A167" s="76"/>
      <c r="B167" s="76"/>
      <c r="C167" s="76"/>
      <c r="D167" s="76"/>
      <c r="E167" s="76"/>
      <c r="F167" s="76"/>
      <c r="G167" s="76"/>
      <c r="H167" s="76"/>
    </row>
    <row r="168" spans="1:8">
      <c r="A168" s="76"/>
      <c r="B168" s="76"/>
      <c r="C168" s="76"/>
      <c r="D168" s="76"/>
      <c r="E168" s="76"/>
      <c r="F168" s="76"/>
      <c r="G168" s="76"/>
      <c r="H168" s="76"/>
    </row>
    <row r="169" spans="1:8">
      <c r="A169" s="76"/>
      <c r="B169" s="76"/>
      <c r="C169" s="76"/>
      <c r="D169" s="76"/>
      <c r="E169" s="76"/>
      <c r="F169" s="76"/>
      <c r="G169" s="76"/>
      <c r="H169" s="76"/>
    </row>
    <row r="170" spans="1:8">
      <c r="A170" s="76"/>
      <c r="B170" s="76"/>
      <c r="C170" s="76"/>
      <c r="D170" s="76"/>
      <c r="E170" s="76"/>
      <c r="F170" s="76"/>
      <c r="G170" s="76"/>
      <c r="H170" s="76"/>
    </row>
    <row r="171" spans="1:8">
      <c r="A171" s="76"/>
      <c r="B171" s="76"/>
      <c r="C171" s="76"/>
      <c r="D171" s="76"/>
      <c r="E171" s="76"/>
      <c r="F171" s="76"/>
      <c r="G171" s="76"/>
      <c r="H171" s="76"/>
    </row>
    <row r="172" spans="1:8">
      <c r="A172" s="76"/>
      <c r="B172" s="76"/>
      <c r="C172" s="76"/>
      <c r="D172" s="76"/>
      <c r="E172" s="76"/>
      <c r="F172" s="76"/>
      <c r="G172" s="76"/>
      <c r="H172" s="76"/>
    </row>
    <row r="173" spans="1:8">
      <c r="A173" s="76"/>
      <c r="B173" s="76"/>
      <c r="C173" s="76"/>
      <c r="D173" s="76"/>
      <c r="E173" s="76"/>
      <c r="F173" s="76"/>
      <c r="G173" s="76"/>
      <c r="H173" s="76"/>
    </row>
    <row r="174" spans="1:8">
      <c r="A174" s="76"/>
      <c r="B174" s="76"/>
      <c r="C174" s="76"/>
      <c r="D174" s="76"/>
      <c r="E174" s="76"/>
      <c r="F174" s="76"/>
      <c r="G174" s="76"/>
      <c r="H174" s="76"/>
    </row>
    <row r="175" spans="1:8">
      <c r="A175" s="76"/>
      <c r="B175" s="76"/>
      <c r="C175" s="76"/>
      <c r="D175" s="76"/>
      <c r="E175" s="76"/>
      <c r="F175" s="76"/>
      <c r="G175" s="76"/>
      <c r="H175" s="76"/>
    </row>
    <row r="176" spans="1:8">
      <c r="A176" s="76"/>
      <c r="B176" s="76"/>
      <c r="C176" s="76"/>
      <c r="D176" s="76"/>
      <c r="E176" s="76"/>
      <c r="F176" s="76"/>
      <c r="G176" s="76"/>
      <c r="H176" s="76"/>
    </row>
    <row r="177" spans="1:8">
      <c r="A177" s="76"/>
      <c r="B177" s="76"/>
      <c r="C177" s="76"/>
      <c r="D177" s="76"/>
      <c r="E177" s="76"/>
      <c r="F177" s="76"/>
      <c r="G177" s="76"/>
      <c r="H177" s="76"/>
    </row>
    <row r="178" spans="1:8">
      <c r="A178" s="76"/>
      <c r="B178" s="76"/>
      <c r="C178" s="76"/>
      <c r="D178" s="76"/>
      <c r="E178" s="76"/>
      <c r="F178" s="76"/>
      <c r="G178" s="76"/>
      <c r="H178" s="76"/>
    </row>
    <row r="179" spans="1:8">
      <c r="A179" s="76"/>
      <c r="B179" s="76"/>
      <c r="C179" s="76"/>
      <c r="D179" s="76"/>
      <c r="E179" s="76"/>
      <c r="F179" s="76"/>
      <c r="G179" s="76"/>
      <c r="H179" s="76"/>
    </row>
    <row r="180" spans="1:8">
      <c r="A180" s="76"/>
      <c r="B180" s="76"/>
      <c r="C180" s="76"/>
      <c r="D180" s="76"/>
      <c r="E180" s="76"/>
      <c r="F180" s="76"/>
      <c r="G180" s="76"/>
      <c r="H180" s="76"/>
    </row>
    <row r="181" spans="1:8">
      <c r="A181" s="76"/>
      <c r="B181" s="76"/>
      <c r="C181" s="76"/>
      <c r="D181" s="76"/>
      <c r="E181" s="76"/>
      <c r="F181" s="76"/>
      <c r="G181" s="76"/>
      <c r="H181" s="76"/>
    </row>
    <row r="182" spans="1:8">
      <c r="A182" s="76"/>
      <c r="B182" s="76"/>
      <c r="C182" s="76"/>
      <c r="D182" s="76"/>
      <c r="E182" s="76"/>
      <c r="F182" s="76"/>
      <c r="G182" s="76"/>
      <c r="H182" s="76"/>
    </row>
    <row r="183" spans="1:8">
      <c r="A183" s="76"/>
      <c r="B183" s="76"/>
      <c r="C183" s="76"/>
      <c r="D183" s="76"/>
      <c r="E183" s="76"/>
      <c r="F183" s="76"/>
      <c r="G183" s="76"/>
      <c r="H183" s="76"/>
    </row>
    <row r="184" spans="1:8">
      <c r="A184" s="76"/>
      <c r="B184" s="76"/>
      <c r="C184" s="76"/>
      <c r="D184" s="76"/>
      <c r="E184" s="76"/>
      <c r="F184" s="76"/>
      <c r="G184" s="76"/>
      <c r="H184" s="76"/>
    </row>
    <row r="185" spans="1:8">
      <c r="A185" s="76"/>
      <c r="B185" s="76"/>
      <c r="C185" s="76"/>
      <c r="D185" s="76"/>
      <c r="E185" s="76"/>
      <c r="F185" s="76"/>
      <c r="G185" s="76"/>
      <c r="H185" s="76"/>
    </row>
    <row r="186" spans="1:8">
      <c r="A186" s="76"/>
      <c r="B186" s="76"/>
      <c r="C186" s="76"/>
      <c r="D186" s="76"/>
      <c r="E186" s="76"/>
      <c r="F186" s="76"/>
      <c r="G186" s="76"/>
      <c r="H186" s="76"/>
    </row>
    <row r="187" spans="1:8">
      <c r="A187" s="76"/>
      <c r="B187" s="76"/>
      <c r="C187" s="76"/>
      <c r="D187" s="76"/>
      <c r="E187" s="76"/>
      <c r="F187" s="76"/>
      <c r="G187" s="76"/>
      <c r="H187" s="76"/>
    </row>
    <row r="188" spans="1:8">
      <c r="A188" s="76"/>
      <c r="B188" s="76"/>
      <c r="C188" s="76"/>
      <c r="D188" s="76"/>
      <c r="E188" s="76"/>
      <c r="F188" s="76"/>
      <c r="G188" s="76"/>
      <c r="H188" s="76"/>
    </row>
    <row r="189" spans="1:8">
      <c r="A189" s="76"/>
      <c r="B189" s="76"/>
      <c r="C189" s="76"/>
      <c r="D189" s="76"/>
      <c r="E189" s="76"/>
      <c r="F189" s="76"/>
      <c r="G189" s="76"/>
      <c r="H189" s="76"/>
    </row>
    <row r="190" spans="1:8">
      <c r="A190" s="76"/>
      <c r="B190" s="76"/>
      <c r="C190" s="76"/>
      <c r="D190" s="76"/>
      <c r="E190" s="76"/>
      <c r="F190" s="76"/>
      <c r="G190" s="76"/>
      <c r="H190" s="76"/>
    </row>
    <row r="191" spans="1:8">
      <c r="A191" s="76"/>
      <c r="B191" s="76"/>
      <c r="C191" s="76"/>
      <c r="D191" s="76"/>
      <c r="E191" s="76"/>
      <c r="F191" s="76"/>
      <c r="G191" s="76"/>
      <c r="H191" s="76"/>
    </row>
    <row r="192" spans="1:8">
      <c r="A192" s="76"/>
      <c r="B192" s="76"/>
      <c r="C192" s="76"/>
      <c r="D192" s="76"/>
      <c r="E192" s="76"/>
      <c r="F192" s="76"/>
      <c r="G192" s="76"/>
      <c r="H192" s="76"/>
    </row>
    <row r="193" spans="1:8">
      <c r="A193" s="76"/>
      <c r="B193" s="76"/>
      <c r="C193" s="76"/>
      <c r="D193" s="76"/>
      <c r="E193" s="76"/>
      <c r="F193" s="76"/>
      <c r="G193" s="76"/>
      <c r="H193" s="76"/>
    </row>
    <row r="194" spans="1:8">
      <c r="A194" s="76"/>
      <c r="B194" s="76"/>
      <c r="C194" s="76"/>
      <c r="D194" s="76"/>
      <c r="E194" s="76"/>
      <c r="F194" s="76"/>
      <c r="G194" s="76"/>
      <c r="H194" s="76"/>
    </row>
    <row r="195" spans="1:8">
      <c r="A195" s="76"/>
      <c r="B195" s="76"/>
      <c r="C195" s="76"/>
      <c r="D195" s="76"/>
      <c r="E195" s="76"/>
      <c r="F195" s="76"/>
      <c r="G195" s="76"/>
      <c r="H195" s="76"/>
    </row>
    <row r="196" spans="1:8">
      <c r="A196" s="76"/>
      <c r="B196" s="76"/>
      <c r="C196" s="76"/>
      <c r="D196" s="76"/>
      <c r="E196" s="76"/>
      <c r="F196" s="76"/>
      <c r="G196" s="76"/>
      <c r="H196" s="76"/>
    </row>
    <row r="197" spans="1:8">
      <c r="A197" s="76"/>
      <c r="B197" s="76"/>
      <c r="C197" s="76"/>
      <c r="D197" s="76"/>
      <c r="E197" s="76"/>
      <c r="F197" s="76"/>
      <c r="G197" s="76"/>
      <c r="H197" s="76"/>
    </row>
    <row r="198" spans="1:8">
      <c r="A198" s="76"/>
      <c r="B198" s="76"/>
      <c r="C198" s="76"/>
      <c r="D198" s="76"/>
      <c r="E198" s="76"/>
      <c r="F198" s="76"/>
      <c r="G198" s="76"/>
      <c r="H198" s="76"/>
    </row>
    <row r="199" spans="1:8">
      <c r="A199" s="76"/>
      <c r="B199" s="76"/>
      <c r="C199" s="76"/>
      <c r="D199" s="76"/>
      <c r="E199" s="76"/>
      <c r="F199" s="76"/>
      <c r="G199" s="76"/>
      <c r="H199" s="76"/>
    </row>
    <row r="200" spans="1:8">
      <c r="A200" s="76"/>
      <c r="B200" s="76"/>
      <c r="C200" s="76"/>
      <c r="D200" s="76"/>
      <c r="E200" s="76"/>
      <c r="F200" s="76"/>
      <c r="G200" s="76"/>
      <c r="H200" s="76"/>
    </row>
    <row r="201" spans="1:8">
      <c r="A201" s="76"/>
      <c r="B201" s="76"/>
      <c r="C201" s="76"/>
      <c r="D201" s="76"/>
      <c r="E201" s="76"/>
      <c r="F201" s="76"/>
      <c r="G201" s="76"/>
      <c r="H201" s="76"/>
    </row>
    <row r="202" spans="1:8">
      <c r="A202" s="76"/>
      <c r="B202" s="76"/>
      <c r="C202" s="76"/>
      <c r="D202" s="76"/>
      <c r="E202" s="76"/>
      <c r="F202" s="76"/>
      <c r="G202" s="76"/>
      <c r="H202" s="76"/>
    </row>
    <row r="203" spans="1:8">
      <c r="A203" s="76"/>
      <c r="B203" s="76"/>
      <c r="C203" s="76"/>
      <c r="D203" s="76"/>
      <c r="E203" s="76"/>
      <c r="F203" s="76"/>
      <c r="G203" s="76"/>
      <c r="H203" s="76"/>
    </row>
    <row r="204" spans="1:8">
      <c r="A204" s="76"/>
      <c r="B204" s="76"/>
      <c r="C204" s="76"/>
      <c r="D204" s="76"/>
      <c r="E204" s="76"/>
      <c r="F204" s="76"/>
      <c r="G204" s="76"/>
      <c r="H204" s="76"/>
    </row>
    <row r="205" spans="1:8">
      <c r="A205" s="76"/>
      <c r="B205" s="76"/>
      <c r="C205" s="76"/>
      <c r="D205" s="76"/>
      <c r="E205" s="76"/>
      <c r="F205" s="76"/>
      <c r="G205" s="76"/>
      <c r="H205" s="76"/>
    </row>
    <row r="206" spans="1:8">
      <c r="A206" s="76"/>
      <c r="B206" s="76"/>
      <c r="C206" s="76"/>
      <c r="D206" s="76"/>
      <c r="E206" s="76"/>
      <c r="F206" s="76"/>
      <c r="G206" s="76"/>
      <c r="H206" s="76"/>
    </row>
    <row r="207" spans="1:8">
      <c r="A207" s="76"/>
      <c r="B207" s="76"/>
      <c r="C207" s="76"/>
      <c r="D207" s="76"/>
      <c r="E207" s="76"/>
      <c r="F207" s="76"/>
      <c r="G207" s="76"/>
      <c r="H207" s="76"/>
    </row>
    <row r="208" spans="1:8">
      <c r="A208" s="76"/>
      <c r="B208" s="76"/>
      <c r="C208" s="76"/>
      <c r="D208" s="76"/>
      <c r="E208" s="76"/>
      <c r="F208" s="76"/>
      <c r="G208" s="76"/>
      <c r="H208" s="76"/>
    </row>
    <row r="209" spans="1:8">
      <c r="A209" s="76"/>
      <c r="B209" s="76"/>
      <c r="C209" s="76"/>
      <c r="D209" s="76"/>
      <c r="E209" s="76"/>
      <c r="F209" s="76"/>
      <c r="G209" s="76"/>
      <c r="H209" s="76"/>
    </row>
    <row r="210" spans="1:8">
      <c r="A210" s="76"/>
      <c r="B210" s="76"/>
      <c r="C210" s="76"/>
      <c r="D210" s="76"/>
      <c r="E210" s="76"/>
      <c r="F210" s="76"/>
      <c r="G210" s="76"/>
      <c r="H210" s="76"/>
    </row>
    <row r="211" spans="1:8">
      <c r="A211" s="76"/>
      <c r="B211" s="76"/>
      <c r="C211" s="76"/>
      <c r="D211" s="76"/>
      <c r="E211" s="76"/>
      <c r="F211" s="76"/>
      <c r="G211" s="76"/>
      <c r="H211" s="76"/>
    </row>
    <row r="212" spans="1:8">
      <c r="A212" s="76"/>
      <c r="B212" s="76"/>
      <c r="C212" s="76"/>
      <c r="D212" s="76"/>
      <c r="E212" s="76"/>
      <c r="F212" s="76"/>
      <c r="G212" s="76"/>
      <c r="H212" s="76"/>
    </row>
    <row r="213" spans="1:8">
      <c r="A213" s="76"/>
      <c r="B213" s="76"/>
      <c r="C213" s="76"/>
      <c r="D213" s="76"/>
      <c r="E213" s="76"/>
      <c r="F213" s="76"/>
      <c r="G213" s="76"/>
      <c r="H213" s="76"/>
    </row>
    <row r="214" spans="1:8">
      <c r="A214" s="76"/>
      <c r="B214" s="76"/>
      <c r="C214" s="76"/>
      <c r="D214" s="76"/>
      <c r="E214" s="76"/>
      <c r="F214" s="76"/>
      <c r="G214" s="76"/>
      <c r="H214" s="76"/>
    </row>
    <row r="215" spans="1:8">
      <c r="A215" s="76"/>
      <c r="B215" s="76"/>
      <c r="C215" s="76"/>
      <c r="D215" s="76"/>
      <c r="E215" s="76"/>
      <c r="F215" s="76"/>
      <c r="G215" s="76"/>
      <c r="H215" s="76"/>
    </row>
    <row r="216" spans="1:8">
      <c r="A216" s="76"/>
      <c r="B216" s="76"/>
      <c r="C216" s="76"/>
      <c r="D216" s="76"/>
      <c r="E216" s="76"/>
      <c r="F216" s="76"/>
      <c r="G216" s="76"/>
      <c r="H216" s="76"/>
    </row>
    <row r="217" spans="1:8">
      <c r="A217" s="76"/>
      <c r="B217" s="76"/>
      <c r="C217" s="76"/>
      <c r="D217" s="76"/>
      <c r="E217" s="76"/>
      <c r="F217" s="76"/>
      <c r="G217" s="76"/>
      <c r="H217" s="76"/>
    </row>
    <row r="218" spans="1:8">
      <c r="A218" s="76"/>
      <c r="B218" s="76"/>
      <c r="C218" s="76"/>
      <c r="D218" s="76"/>
      <c r="E218" s="76"/>
      <c r="F218" s="76"/>
      <c r="G218" s="76"/>
      <c r="H218" s="76"/>
    </row>
    <row r="219" spans="1:8">
      <c r="A219" s="76"/>
      <c r="B219" s="76"/>
      <c r="C219" s="76"/>
      <c r="D219" s="76"/>
      <c r="E219" s="76"/>
      <c r="F219" s="76"/>
      <c r="G219" s="76"/>
      <c r="H219" s="76"/>
    </row>
    <row r="220" spans="1:8">
      <c r="A220" s="76"/>
      <c r="B220" s="76"/>
      <c r="C220" s="76"/>
      <c r="D220" s="76"/>
      <c r="E220" s="76"/>
      <c r="F220" s="76"/>
      <c r="G220" s="76"/>
      <c r="H220" s="76"/>
    </row>
    <row r="221" spans="1:8">
      <c r="A221" s="76"/>
      <c r="B221" s="76"/>
      <c r="C221" s="76"/>
      <c r="D221" s="76"/>
      <c r="E221" s="76"/>
      <c r="F221" s="76"/>
      <c r="G221" s="76"/>
      <c r="H221" s="76"/>
    </row>
    <row r="222" spans="1:8">
      <c r="A222" s="76"/>
      <c r="B222" s="76"/>
      <c r="C222" s="76"/>
      <c r="D222" s="76"/>
      <c r="E222" s="76"/>
      <c r="F222" s="76"/>
      <c r="G222" s="76"/>
      <c r="H222" s="76"/>
    </row>
    <row r="223" spans="1:8">
      <c r="A223" s="76"/>
      <c r="B223" s="76"/>
      <c r="C223" s="76"/>
      <c r="D223" s="76"/>
      <c r="E223" s="76"/>
      <c r="F223" s="76"/>
      <c r="G223" s="76"/>
      <c r="H223" s="76"/>
    </row>
    <row r="224" spans="1:8">
      <c r="A224" s="76"/>
      <c r="B224" s="76"/>
      <c r="C224" s="76"/>
      <c r="D224" s="76"/>
      <c r="E224" s="76"/>
      <c r="F224" s="76"/>
      <c r="G224" s="76"/>
      <c r="H224" s="76"/>
    </row>
    <row r="225" spans="1:8">
      <c r="A225" s="76"/>
      <c r="B225" s="76"/>
      <c r="C225" s="76"/>
      <c r="D225" s="76"/>
      <c r="E225" s="76"/>
      <c r="F225" s="76"/>
      <c r="G225" s="76"/>
      <c r="H225" s="76"/>
    </row>
    <row r="226" spans="1:8">
      <c r="A226" s="76"/>
      <c r="B226" s="76"/>
      <c r="C226" s="76"/>
      <c r="D226" s="76"/>
      <c r="E226" s="76"/>
      <c r="F226" s="76"/>
      <c r="G226" s="76"/>
      <c r="H226" s="76"/>
    </row>
    <row r="227" spans="1:8">
      <c r="A227" s="76"/>
      <c r="B227" s="76"/>
      <c r="C227" s="76"/>
      <c r="D227" s="76"/>
      <c r="E227" s="76"/>
      <c r="F227" s="76"/>
      <c r="G227" s="76"/>
      <c r="H227" s="76"/>
    </row>
    <row r="228" spans="1:8">
      <c r="A228" s="76"/>
      <c r="B228" s="76"/>
      <c r="C228" s="76"/>
      <c r="D228" s="76"/>
      <c r="E228" s="76"/>
      <c r="F228" s="76"/>
      <c r="G228" s="76"/>
      <c r="H228" s="76"/>
    </row>
    <row r="229" spans="1:8">
      <c r="A229" s="76"/>
      <c r="B229" s="76"/>
      <c r="C229" s="76"/>
      <c r="D229" s="76"/>
      <c r="E229" s="76"/>
      <c r="F229" s="76"/>
      <c r="G229" s="76"/>
      <c r="H229" s="76"/>
    </row>
    <row r="230" spans="1:8">
      <c r="A230" s="76"/>
      <c r="B230" s="76"/>
      <c r="C230" s="76"/>
      <c r="D230" s="76"/>
      <c r="E230" s="76"/>
      <c r="F230" s="76"/>
      <c r="G230" s="76"/>
      <c r="H230" s="76"/>
    </row>
    <row r="231" spans="1:8">
      <c r="A231" s="76"/>
      <c r="B231" s="76"/>
      <c r="C231" s="76"/>
      <c r="D231" s="76"/>
      <c r="E231" s="76"/>
      <c r="F231" s="76"/>
      <c r="G231" s="76"/>
      <c r="H231" s="76"/>
    </row>
    <row r="232" spans="1:8">
      <c r="A232" s="76"/>
      <c r="B232" s="76"/>
      <c r="C232" s="76"/>
      <c r="D232" s="76"/>
      <c r="E232" s="76"/>
      <c r="F232" s="76"/>
      <c r="G232" s="76"/>
      <c r="H232" s="76"/>
    </row>
    <row r="233" spans="1:8">
      <c r="A233" s="76"/>
      <c r="B233" s="76"/>
      <c r="C233" s="76"/>
      <c r="D233" s="76"/>
      <c r="E233" s="76"/>
      <c r="F233" s="76"/>
      <c r="G233" s="76"/>
      <c r="H233" s="76"/>
    </row>
    <row r="234" spans="1:8">
      <c r="A234" s="76"/>
      <c r="B234" s="76"/>
      <c r="C234" s="76"/>
      <c r="D234" s="76"/>
      <c r="E234" s="76"/>
      <c r="F234" s="76"/>
      <c r="G234" s="76"/>
      <c r="H234" s="76"/>
    </row>
    <row r="235" spans="1:8">
      <c r="A235" s="76"/>
      <c r="B235" s="76"/>
      <c r="C235" s="76"/>
      <c r="D235" s="76"/>
      <c r="E235" s="76"/>
      <c r="F235" s="76"/>
      <c r="G235" s="76"/>
      <c r="H235" s="76"/>
    </row>
    <row r="236" spans="1:8">
      <c r="A236" s="76"/>
      <c r="B236" s="76"/>
      <c r="C236" s="76"/>
      <c r="D236" s="76"/>
      <c r="E236" s="76"/>
      <c r="F236" s="76"/>
      <c r="G236" s="76"/>
      <c r="H236" s="76"/>
    </row>
    <row r="237" spans="1:8">
      <c r="A237" s="76"/>
      <c r="B237" s="76"/>
      <c r="C237" s="76"/>
      <c r="D237" s="76"/>
      <c r="E237" s="76"/>
      <c r="F237" s="76"/>
      <c r="G237" s="76"/>
      <c r="H237" s="76"/>
    </row>
    <row r="238" spans="1:8">
      <c r="A238" s="76"/>
      <c r="B238" s="76"/>
      <c r="C238" s="76"/>
      <c r="D238" s="76"/>
      <c r="E238" s="76"/>
      <c r="F238" s="76"/>
      <c r="G238" s="76"/>
      <c r="H238" s="76"/>
    </row>
    <row r="239" spans="1:8">
      <c r="A239" s="76"/>
      <c r="B239" s="76"/>
      <c r="C239" s="76"/>
      <c r="D239" s="76"/>
      <c r="E239" s="76"/>
      <c r="F239" s="76"/>
      <c r="G239" s="76"/>
      <c r="H239" s="76"/>
    </row>
    <row r="240" spans="1:8">
      <c r="A240" s="76"/>
      <c r="B240" s="76"/>
      <c r="C240" s="76"/>
      <c r="D240" s="76"/>
      <c r="E240" s="76"/>
      <c r="F240" s="76"/>
      <c r="G240" s="76"/>
      <c r="H240" s="76"/>
    </row>
    <row r="241" spans="1:8">
      <c r="A241" s="76"/>
      <c r="B241" s="76"/>
      <c r="C241" s="76"/>
      <c r="D241" s="76"/>
      <c r="E241" s="76"/>
      <c r="F241" s="76"/>
      <c r="G241" s="76"/>
      <c r="H241" s="76"/>
    </row>
    <row r="242" spans="1:8">
      <c r="A242" s="76"/>
      <c r="B242" s="76"/>
      <c r="C242" s="76"/>
      <c r="D242" s="76"/>
      <c r="E242" s="76"/>
      <c r="F242" s="76"/>
      <c r="G242" s="76"/>
      <c r="H242" s="76"/>
    </row>
    <row r="243" spans="1:8">
      <c r="A243" s="76"/>
      <c r="B243" s="76"/>
      <c r="C243" s="76"/>
      <c r="D243" s="76"/>
      <c r="E243" s="76"/>
      <c r="F243" s="76"/>
      <c r="G243" s="76"/>
      <c r="H243" s="76"/>
    </row>
    <row r="244" spans="1:8">
      <c r="A244" s="75"/>
      <c r="B244" s="75"/>
      <c r="C244" s="75"/>
      <c r="D244" s="75"/>
      <c r="E244" s="75"/>
      <c r="F244" s="75"/>
      <c r="G244" s="75"/>
      <c r="H244" s="75"/>
    </row>
    <row r="245" spans="1:8">
      <c r="A245" s="75"/>
      <c r="B245" s="75"/>
      <c r="C245" s="75"/>
      <c r="D245" s="75"/>
      <c r="E245" s="75"/>
      <c r="F245" s="75"/>
      <c r="G245" s="75"/>
      <c r="H245" s="75"/>
    </row>
    <row r="246" spans="1:8">
      <c r="A246" s="75"/>
      <c r="B246" s="75"/>
      <c r="C246" s="75"/>
      <c r="D246" s="75"/>
      <c r="E246" s="75"/>
      <c r="F246" s="75"/>
      <c r="G246" s="75"/>
      <c r="H246" s="75"/>
    </row>
    <row r="247" spans="1:8">
      <c r="A247" s="75"/>
      <c r="B247" s="75"/>
      <c r="C247" s="75"/>
      <c r="D247" s="75"/>
      <c r="E247" s="75"/>
      <c r="F247" s="75"/>
      <c r="G247" s="75"/>
      <c r="H247" s="75"/>
    </row>
    <row r="248" spans="1:8">
      <c r="A248" s="75"/>
      <c r="B248" s="75"/>
      <c r="C248" s="75"/>
      <c r="D248" s="75"/>
      <c r="E248" s="75"/>
      <c r="F248" s="75"/>
      <c r="G248" s="75"/>
      <c r="H248" s="75"/>
    </row>
    <row r="249" spans="1:8">
      <c r="A249" s="75"/>
      <c r="B249" s="75"/>
      <c r="C249" s="75"/>
      <c r="D249" s="75"/>
      <c r="E249" s="75"/>
      <c r="F249" s="75"/>
      <c r="G249" s="75"/>
      <c r="H249" s="75"/>
    </row>
    <row r="250" spans="1:8">
      <c r="A250" s="75"/>
      <c r="B250" s="75"/>
      <c r="C250" s="75"/>
      <c r="D250" s="75"/>
      <c r="E250" s="75"/>
      <c r="F250" s="75"/>
      <c r="G250" s="75"/>
      <c r="H250" s="75"/>
    </row>
    <row r="251" spans="1:8">
      <c r="A251" s="75"/>
      <c r="B251" s="75"/>
      <c r="C251" s="75"/>
      <c r="D251" s="75"/>
      <c r="E251" s="75"/>
      <c r="F251" s="75"/>
      <c r="G251" s="75"/>
      <c r="H251" s="75"/>
    </row>
    <row r="252" spans="1:8">
      <c r="A252" s="75"/>
      <c r="B252" s="75"/>
      <c r="C252" s="75"/>
      <c r="D252" s="75"/>
      <c r="E252" s="75"/>
      <c r="F252" s="75"/>
      <c r="G252" s="75"/>
      <c r="H252" s="75"/>
    </row>
    <row r="253" spans="1:8">
      <c r="A253" s="75"/>
      <c r="B253" s="75"/>
      <c r="C253" s="75"/>
      <c r="D253" s="75"/>
      <c r="E253" s="75"/>
      <c r="F253" s="75"/>
      <c r="G253" s="75"/>
      <c r="H253" s="75"/>
    </row>
    <row r="254" spans="1:8">
      <c r="A254" s="75"/>
      <c r="B254" s="75"/>
      <c r="C254" s="75"/>
      <c r="D254" s="75"/>
      <c r="E254" s="75"/>
      <c r="F254" s="75"/>
      <c r="G254" s="75"/>
      <c r="H254" s="75"/>
    </row>
    <row r="255" spans="1:8">
      <c r="A255" s="75"/>
      <c r="B255" s="75"/>
      <c r="C255" s="75"/>
      <c r="D255" s="75"/>
      <c r="E255" s="75"/>
      <c r="F255" s="75"/>
      <c r="G255" s="75"/>
      <c r="H255" s="75"/>
    </row>
    <row r="256" spans="1:8">
      <c r="A256" s="75"/>
      <c r="B256" s="75"/>
      <c r="C256" s="75"/>
      <c r="D256" s="75"/>
      <c r="E256" s="75"/>
      <c r="F256" s="75"/>
      <c r="G256" s="75"/>
      <c r="H256" s="75"/>
    </row>
    <row r="257" spans="1:8">
      <c r="A257" s="75"/>
      <c r="B257" s="75"/>
      <c r="C257" s="75"/>
      <c r="D257" s="75"/>
      <c r="E257" s="75"/>
      <c r="F257" s="75"/>
      <c r="G257" s="75"/>
      <c r="H257" s="75"/>
    </row>
    <row r="258" spans="1:8">
      <c r="A258" s="75"/>
      <c r="B258" s="75"/>
      <c r="C258" s="75"/>
      <c r="D258" s="75"/>
      <c r="E258" s="75"/>
      <c r="F258" s="75"/>
      <c r="G258" s="75"/>
      <c r="H258" s="75"/>
    </row>
    <row r="259" spans="1:8">
      <c r="A259" s="75"/>
      <c r="B259" s="75"/>
      <c r="C259" s="75"/>
      <c r="D259" s="75"/>
      <c r="E259" s="75"/>
      <c r="F259" s="75"/>
      <c r="G259" s="75"/>
      <c r="H259" s="75"/>
    </row>
    <row r="260" spans="1:8">
      <c r="A260" s="75"/>
      <c r="B260" s="75"/>
      <c r="C260" s="75"/>
      <c r="D260" s="75"/>
      <c r="E260" s="75"/>
      <c r="F260" s="75"/>
      <c r="G260" s="75"/>
      <c r="H260" s="75"/>
    </row>
    <row r="261" spans="1:8">
      <c r="A261" s="75"/>
      <c r="B261" s="75"/>
      <c r="C261" s="75"/>
      <c r="D261" s="75"/>
      <c r="E261" s="75"/>
      <c r="F261" s="75"/>
      <c r="G261" s="75"/>
      <c r="H261" s="75"/>
    </row>
    <row r="262" spans="1:8">
      <c r="A262" s="75"/>
      <c r="B262" s="75"/>
      <c r="C262" s="75"/>
      <c r="D262" s="75"/>
      <c r="E262" s="75"/>
      <c r="F262" s="75"/>
      <c r="G262" s="75"/>
      <c r="H262" s="75"/>
    </row>
    <row r="263" spans="1:8">
      <c r="A263" s="75"/>
      <c r="B263" s="75"/>
      <c r="C263" s="75"/>
      <c r="D263" s="75"/>
      <c r="E263" s="75"/>
      <c r="F263" s="75"/>
      <c r="G263" s="75"/>
      <c r="H263" s="75"/>
    </row>
    <row r="264" spans="1:8">
      <c r="A264" s="75"/>
      <c r="B264" s="75"/>
      <c r="C264" s="75"/>
      <c r="D264" s="75"/>
      <c r="E264" s="75"/>
      <c r="F264" s="75"/>
      <c r="G264" s="75"/>
      <c r="H264" s="75"/>
    </row>
    <row r="265" spans="1:8">
      <c r="A265" s="75"/>
      <c r="B265" s="75"/>
      <c r="C265" s="75"/>
      <c r="D265" s="75"/>
      <c r="E265" s="75"/>
      <c r="F265" s="75"/>
      <c r="G265" s="75"/>
      <c r="H265" s="75"/>
    </row>
    <row r="266" spans="1:8">
      <c r="A266" s="75"/>
      <c r="B266" s="75"/>
      <c r="C266" s="75"/>
      <c r="D266" s="75"/>
      <c r="E266" s="75"/>
      <c r="F266" s="75"/>
      <c r="G266" s="75"/>
      <c r="H266" s="75"/>
    </row>
    <row r="267" spans="1:8">
      <c r="A267" s="75"/>
      <c r="B267" s="75"/>
      <c r="C267" s="75"/>
      <c r="D267" s="75"/>
      <c r="E267" s="75"/>
      <c r="F267" s="75"/>
      <c r="G267" s="75"/>
      <c r="H267" s="75"/>
    </row>
    <row r="268" spans="1:8">
      <c r="A268" s="75"/>
      <c r="B268" s="75"/>
      <c r="C268" s="75"/>
      <c r="D268" s="75"/>
      <c r="E268" s="75"/>
      <c r="F268" s="75"/>
      <c r="G268" s="75"/>
      <c r="H268" s="75"/>
    </row>
    <row r="269" spans="1:8">
      <c r="A269" s="75"/>
      <c r="B269" s="75"/>
      <c r="C269" s="75"/>
      <c r="D269" s="75"/>
      <c r="E269" s="75"/>
      <c r="F269" s="75"/>
      <c r="G269" s="75"/>
      <c r="H269" s="75"/>
    </row>
    <row r="270" spans="1:8">
      <c r="A270" s="75"/>
      <c r="B270" s="75"/>
      <c r="C270" s="75"/>
      <c r="D270" s="75"/>
      <c r="E270" s="75"/>
      <c r="F270" s="75"/>
      <c r="G270" s="75"/>
      <c r="H270" s="75"/>
    </row>
    <row r="271" spans="1:8">
      <c r="A271" s="75"/>
      <c r="B271" s="75"/>
      <c r="C271" s="75"/>
      <c r="D271" s="75"/>
      <c r="E271" s="75"/>
      <c r="F271" s="75"/>
      <c r="G271" s="75"/>
      <c r="H271" s="75"/>
    </row>
    <row r="272" spans="1:8">
      <c r="A272" s="75"/>
      <c r="B272" s="75"/>
      <c r="C272" s="75"/>
      <c r="D272" s="75"/>
      <c r="E272" s="75"/>
      <c r="F272" s="75"/>
      <c r="G272" s="75"/>
      <c r="H272" s="75"/>
    </row>
    <row r="273" spans="1:8">
      <c r="A273" s="75"/>
      <c r="B273" s="75"/>
      <c r="C273" s="75"/>
      <c r="D273" s="75"/>
      <c r="E273" s="75"/>
      <c r="F273" s="75"/>
      <c r="G273" s="75"/>
      <c r="H273" s="75"/>
    </row>
    <row r="274" spans="1:8">
      <c r="A274" s="75"/>
      <c r="B274" s="75"/>
      <c r="C274" s="75"/>
      <c r="D274" s="75"/>
      <c r="E274" s="75"/>
      <c r="F274" s="75"/>
      <c r="G274" s="75"/>
      <c r="H274" s="75"/>
    </row>
    <row r="275" spans="1:8">
      <c r="A275" s="75"/>
      <c r="B275" s="75"/>
      <c r="C275" s="75"/>
      <c r="D275" s="75"/>
      <c r="E275" s="75"/>
      <c r="F275" s="75"/>
      <c r="G275" s="75"/>
      <c r="H275" s="75"/>
    </row>
    <row r="276" spans="1:8">
      <c r="A276" s="75"/>
      <c r="B276" s="75"/>
      <c r="C276" s="75"/>
      <c r="D276" s="75"/>
      <c r="E276" s="75"/>
      <c r="F276" s="75"/>
      <c r="G276" s="75"/>
      <c r="H276" s="75"/>
    </row>
    <row r="277" spans="1:8">
      <c r="A277" s="75"/>
      <c r="B277" s="75"/>
      <c r="C277" s="75"/>
      <c r="D277" s="75"/>
      <c r="E277" s="75"/>
      <c r="F277" s="75"/>
      <c r="G277" s="75"/>
      <c r="H277" s="75"/>
    </row>
    <row r="278" spans="1:8">
      <c r="A278" s="75"/>
      <c r="B278" s="75"/>
      <c r="C278" s="75"/>
      <c r="D278" s="75"/>
      <c r="E278" s="75"/>
      <c r="F278" s="75"/>
      <c r="G278" s="75"/>
      <c r="H278" s="75"/>
    </row>
    <row r="279" spans="1:8">
      <c r="A279" s="75"/>
      <c r="B279" s="75"/>
      <c r="C279" s="75"/>
      <c r="D279" s="75"/>
      <c r="E279" s="75"/>
      <c r="F279" s="75"/>
      <c r="G279" s="75"/>
      <c r="H279" s="75"/>
    </row>
    <row r="280" spans="1:8">
      <c r="A280" s="75"/>
      <c r="B280" s="75"/>
      <c r="C280" s="75"/>
      <c r="D280" s="75"/>
      <c r="E280" s="75"/>
      <c r="F280" s="75"/>
      <c r="G280" s="75"/>
      <c r="H280" s="75"/>
    </row>
    <row r="281" spans="1:8">
      <c r="A281" s="75"/>
      <c r="B281" s="75"/>
      <c r="C281" s="75"/>
      <c r="D281" s="75"/>
      <c r="E281" s="75"/>
      <c r="F281" s="75"/>
      <c r="G281" s="75"/>
      <c r="H281" s="75"/>
    </row>
    <row r="282" spans="1:8">
      <c r="A282" s="75"/>
      <c r="B282" s="75"/>
      <c r="C282" s="75"/>
      <c r="D282" s="75"/>
      <c r="E282" s="75"/>
      <c r="F282" s="75"/>
      <c r="G282" s="75"/>
      <c r="H282" s="75"/>
    </row>
    <row r="283" spans="1:8">
      <c r="A283" s="75"/>
      <c r="B283" s="75"/>
      <c r="C283" s="75"/>
      <c r="D283" s="75"/>
      <c r="E283" s="75"/>
      <c r="F283" s="75"/>
      <c r="G283" s="75"/>
      <c r="H283" s="75"/>
    </row>
    <row r="284" spans="1:8">
      <c r="A284" s="75"/>
      <c r="B284" s="75"/>
      <c r="C284" s="75"/>
      <c r="D284" s="75"/>
      <c r="E284" s="75"/>
      <c r="F284" s="75"/>
      <c r="G284" s="75"/>
      <c r="H284" s="75"/>
    </row>
    <row r="285" spans="1:8">
      <c r="A285" s="75"/>
      <c r="B285" s="75"/>
      <c r="C285" s="75"/>
      <c r="D285" s="75"/>
      <c r="E285" s="75"/>
      <c r="F285" s="75"/>
      <c r="G285" s="75"/>
      <c r="H285" s="75"/>
    </row>
    <row r="286" spans="1:8">
      <c r="A286" s="75"/>
      <c r="B286" s="75"/>
      <c r="C286" s="75"/>
      <c r="D286" s="75"/>
      <c r="E286" s="75"/>
      <c r="F286" s="75"/>
      <c r="G286" s="75"/>
      <c r="H286" s="75"/>
    </row>
    <row r="287" spans="1:8">
      <c r="A287" s="75"/>
      <c r="B287" s="75"/>
      <c r="C287" s="75"/>
      <c r="D287" s="75"/>
      <c r="E287" s="75"/>
      <c r="F287" s="75"/>
      <c r="G287" s="75"/>
      <c r="H287" s="75"/>
    </row>
    <row r="288" spans="1:8">
      <c r="A288" s="75"/>
      <c r="B288" s="75"/>
      <c r="C288" s="75"/>
      <c r="D288" s="75"/>
      <c r="E288" s="75"/>
      <c r="F288" s="75"/>
      <c r="G288" s="75"/>
      <c r="H288" s="75"/>
    </row>
    <row r="289" spans="1:8">
      <c r="A289" s="75"/>
      <c r="B289" s="75"/>
      <c r="C289" s="75"/>
      <c r="D289" s="75"/>
      <c r="E289" s="75"/>
      <c r="F289" s="75"/>
      <c r="G289" s="75"/>
      <c r="H289" s="75"/>
    </row>
    <row r="290" spans="1:8">
      <c r="A290" s="75"/>
      <c r="B290" s="75"/>
      <c r="C290" s="75"/>
      <c r="D290" s="75"/>
      <c r="E290" s="75"/>
      <c r="F290" s="75"/>
      <c r="G290" s="75"/>
      <c r="H290" s="75"/>
    </row>
    <row r="291" spans="1:8">
      <c r="A291" s="75"/>
      <c r="B291" s="75"/>
      <c r="C291" s="75"/>
      <c r="D291" s="75"/>
      <c r="E291" s="75"/>
      <c r="F291" s="75"/>
      <c r="G291" s="75"/>
      <c r="H291" s="75"/>
    </row>
    <row r="292" spans="1:8">
      <c r="A292" s="75"/>
      <c r="B292" s="75"/>
      <c r="C292" s="75"/>
      <c r="D292" s="75"/>
      <c r="E292" s="75"/>
      <c r="F292" s="75"/>
      <c r="G292" s="75"/>
      <c r="H292" s="75"/>
    </row>
    <row r="293" spans="1:8">
      <c r="A293" s="75"/>
      <c r="B293" s="75"/>
      <c r="C293" s="75"/>
      <c r="D293" s="75"/>
      <c r="E293" s="75"/>
      <c r="F293" s="75"/>
      <c r="G293" s="75"/>
      <c r="H293" s="75"/>
    </row>
    <row r="294" spans="1:8">
      <c r="A294" s="75"/>
      <c r="B294" s="75"/>
      <c r="C294" s="75"/>
      <c r="D294" s="75"/>
      <c r="E294" s="75"/>
      <c r="F294" s="75"/>
      <c r="G294" s="75"/>
      <c r="H294" s="75"/>
    </row>
    <row r="295" spans="1:8">
      <c r="A295" s="75"/>
      <c r="B295" s="75"/>
      <c r="C295" s="75"/>
      <c r="D295" s="75"/>
      <c r="E295" s="75"/>
      <c r="F295" s="75"/>
      <c r="G295" s="75"/>
      <c r="H295" s="75"/>
    </row>
    <row r="296" spans="1:8">
      <c r="A296" s="75"/>
      <c r="B296" s="75"/>
      <c r="C296" s="75"/>
      <c r="D296" s="75"/>
      <c r="E296" s="75"/>
      <c r="F296" s="75"/>
      <c r="G296" s="75"/>
      <c r="H296" s="75"/>
    </row>
    <row r="297" spans="1:8">
      <c r="A297" s="75"/>
      <c r="B297" s="75"/>
      <c r="C297" s="75"/>
      <c r="D297" s="75"/>
      <c r="E297" s="75"/>
      <c r="F297" s="75"/>
      <c r="G297" s="75"/>
      <c r="H297" s="75"/>
    </row>
    <row r="298" spans="1:8">
      <c r="A298" s="75"/>
      <c r="B298" s="75"/>
      <c r="C298" s="75"/>
      <c r="D298" s="75"/>
      <c r="E298" s="75"/>
      <c r="F298" s="75"/>
      <c r="G298" s="75"/>
      <c r="H298" s="75"/>
    </row>
    <row r="299" spans="1:8">
      <c r="A299" s="75"/>
      <c r="B299" s="75"/>
      <c r="C299" s="75"/>
      <c r="D299" s="75"/>
      <c r="E299" s="75"/>
      <c r="F299" s="75"/>
      <c r="G299" s="75"/>
      <c r="H299" s="75"/>
    </row>
    <row r="300" spans="1:8">
      <c r="A300" s="75"/>
      <c r="B300" s="75"/>
      <c r="C300" s="75"/>
      <c r="D300" s="75"/>
      <c r="E300" s="75"/>
      <c r="F300" s="75"/>
      <c r="G300" s="75"/>
      <c r="H300" s="75"/>
    </row>
    <row r="301" spans="1:8">
      <c r="A301" s="75"/>
      <c r="B301" s="75"/>
      <c r="C301" s="75"/>
      <c r="D301" s="75"/>
      <c r="E301" s="75"/>
      <c r="F301" s="75"/>
      <c r="G301" s="75"/>
      <c r="H301" s="75"/>
    </row>
    <row r="302" spans="1:8">
      <c r="A302" s="75"/>
      <c r="B302" s="75"/>
      <c r="C302" s="75"/>
      <c r="D302" s="75"/>
      <c r="E302" s="75"/>
      <c r="F302" s="75"/>
      <c r="G302" s="75"/>
      <c r="H302" s="75"/>
    </row>
    <row r="303" spans="1:8">
      <c r="A303" s="75"/>
      <c r="B303" s="75"/>
      <c r="C303" s="75"/>
      <c r="D303" s="75"/>
      <c r="E303" s="75"/>
      <c r="F303" s="75"/>
      <c r="G303" s="75"/>
      <c r="H303" s="75"/>
    </row>
    <row r="304" spans="1:8">
      <c r="A304" s="75"/>
      <c r="B304" s="75"/>
      <c r="C304" s="75"/>
      <c r="D304" s="75"/>
      <c r="E304" s="75"/>
      <c r="F304" s="75"/>
      <c r="G304" s="75"/>
      <c r="H304" s="75"/>
    </row>
    <row r="305" spans="1:8">
      <c r="A305" s="75"/>
      <c r="B305" s="75"/>
      <c r="C305" s="75"/>
      <c r="D305" s="75"/>
      <c r="E305" s="75"/>
      <c r="F305" s="75"/>
      <c r="G305" s="75"/>
      <c r="H305" s="75"/>
    </row>
    <row r="306" spans="1:8">
      <c r="A306" s="75"/>
      <c r="B306" s="75"/>
      <c r="C306" s="75"/>
      <c r="D306" s="75"/>
      <c r="E306" s="75"/>
      <c r="F306" s="75"/>
      <c r="G306" s="75"/>
      <c r="H306" s="75"/>
    </row>
    <row r="307" spans="1:8">
      <c r="A307" s="75"/>
      <c r="B307" s="75"/>
      <c r="C307" s="75"/>
      <c r="D307" s="75"/>
      <c r="E307" s="75"/>
      <c r="F307" s="75"/>
      <c r="G307" s="75"/>
      <c r="H307" s="75"/>
    </row>
    <row r="308" spans="1:8">
      <c r="A308" s="75"/>
      <c r="B308" s="75"/>
      <c r="C308" s="75"/>
      <c r="D308" s="75"/>
      <c r="E308" s="75"/>
      <c r="F308" s="75"/>
      <c r="G308" s="75"/>
      <c r="H308" s="75"/>
    </row>
    <row r="309" spans="1:8">
      <c r="A309" s="75"/>
      <c r="B309" s="75"/>
      <c r="C309" s="75"/>
      <c r="D309" s="75"/>
      <c r="E309" s="75"/>
      <c r="F309" s="75"/>
      <c r="G309" s="75"/>
      <c r="H309" s="75"/>
    </row>
    <row r="310" spans="1:8">
      <c r="A310" s="75"/>
      <c r="B310" s="75"/>
      <c r="C310" s="75"/>
      <c r="D310" s="75"/>
      <c r="E310" s="75"/>
      <c r="F310" s="75"/>
      <c r="G310" s="75"/>
      <c r="H310" s="75"/>
    </row>
    <row r="311" spans="1:8">
      <c r="A311" s="75"/>
      <c r="B311" s="75"/>
      <c r="C311" s="75"/>
      <c r="D311" s="75"/>
      <c r="E311" s="75"/>
      <c r="F311" s="75"/>
      <c r="G311" s="75"/>
      <c r="H311" s="75"/>
    </row>
    <row r="312" spans="1:8">
      <c r="A312" s="75"/>
      <c r="B312" s="75"/>
      <c r="C312" s="75"/>
      <c r="D312" s="75"/>
      <c r="E312" s="75"/>
      <c r="F312" s="75"/>
      <c r="G312" s="75"/>
      <c r="H312" s="75"/>
    </row>
    <row r="313" spans="1:8">
      <c r="A313" s="75"/>
      <c r="B313" s="75"/>
      <c r="C313" s="75"/>
      <c r="D313" s="75"/>
      <c r="E313" s="75"/>
      <c r="F313" s="75"/>
      <c r="G313" s="75"/>
      <c r="H313" s="75"/>
    </row>
    <row r="314" spans="1:8">
      <c r="A314" s="75"/>
      <c r="B314" s="75"/>
      <c r="C314" s="75"/>
      <c r="D314" s="75"/>
      <c r="E314" s="75"/>
      <c r="F314" s="75"/>
      <c r="G314" s="75"/>
      <c r="H314" s="75"/>
    </row>
    <row r="315" spans="1:8">
      <c r="A315" s="75"/>
      <c r="B315" s="75"/>
      <c r="C315" s="75"/>
      <c r="D315" s="75"/>
      <c r="E315" s="75"/>
      <c r="F315" s="75"/>
      <c r="G315" s="75"/>
      <c r="H315" s="75"/>
    </row>
    <row r="316" spans="1:8">
      <c r="A316" s="75"/>
      <c r="B316" s="75"/>
      <c r="C316" s="75"/>
      <c r="D316" s="75"/>
      <c r="E316" s="75"/>
      <c r="F316" s="75"/>
      <c r="G316" s="75"/>
      <c r="H316" s="75"/>
    </row>
    <row r="317" spans="1:8">
      <c r="A317" s="75"/>
      <c r="B317" s="75"/>
      <c r="C317" s="75"/>
      <c r="D317" s="75"/>
      <c r="E317" s="75"/>
      <c r="F317" s="75"/>
      <c r="G317" s="75"/>
      <c r="H317" s="75"/>
    </row>
    <row r="318" spans="1:8">
      <c r="A318" s="75"/>
      <c r="B318" s="75"/>
      <c r="C318" s="75"/>
      <c r="D318" s="75"/>
      <c r="E318" s="75"/>
      <c r="F318" s="75"/>
      <c r="G318" s="75"/>
      <c r="H318" s="75"/>
    </row>
    <row r="319" spans="1:8">
      <c r="A319" s="75"/>
      <c r="B319" s="75"/>
      <c r="C319" s="75"/>
      <c r="D319" s="75"/>
      <c r="E319" s="75"/>
      <c r="F319" s="75"/>
      <c r="G319" s="75"/>
      <c r="H319" s="75"/>
    </row>
    <row r="320" spans="1:8">
      <c r="A320" s="75"/>
      <c r="B320" s="75"/>
      <c r="C320" s="75"/>
      <c r="D320" s="75"/>
      <c r="E320" s="75"/>
      <c r="F320" s="75"/>
      <c r="G320" s="75"/>
      <c r="H320" s="75"/>
    </row>
    <row r="321" spans="1:8">
      <c r="A321" s="75"/>
      <c r="B321" s="75"/>
      <c r="C321" s="75"/>
      <c r="D321" s="75"/>
      <c r="E321" s="75"/>
      <c r="F321" s="75"/>
      <c r="G321" s="75"/>
      <c r="H321" s="75"/>
    </row>
    <row r="322" spans="1:8">
      <c r="A322" s="75"/>
      <c r="B322" s="75"/>
      <c r="C322" s="75"/>
      <c r="D322" s="75"/>
      <c r="E322" s="75"/>
      <c r="F322" s="75"/>
      <c r="G322" s="75"/>
      <c r="H322" s="75"/>
    </row>
    <row r="323" spans="1:8">
      <c r="A323" s="75"/>
      <c r="B323" s="75"/>
      <c r="C323" s="75"/>
      <c r="D323" s="75"/>
      <c r="E323" s="75"/>
      <c r="F323" s="75"/>
      <c r="G323" s="75"/>
      <c r="H323" s="75"/>
    </row>
    <row r="324" spans="1:8">
      <c r="A324" s="75"/>
      <c r="B324" s="75"/>
      <c r="C324" s="75"/>
      <c r="D324" s="75"/>
      <c r="E324" s="75"/>
      <c r="F324" s="75"/>
      <c r="G324" s="75"/>
      <c r="H324" s="75"/>
    </row>
    <row r="325" spans="1:8">
      <c r="A325" s="75"/>
      <c r="B325" s="75"/>
      <c r="C325" s="75"/>
      <c r="D325" s="75"/>
      <c r="E325" s="75"/>
      <c r="F325" s="75"/>
      <c r="G325" s="75"/>
      <c r="H325" s="75"/>
    </row>
    <row r="326" spans="1:8">
      <c r="A326" s="75"/>
      <c r="B326" s="75"/>
      <c r="C326" s="75"/>
      <c r="D326" s="75"/>
      <c r="E326" s="75"/>
      <c r="F326" s="75"/>
      <c r="G326" s="75"/>
      <c r="H326" s="75"/>
    </row>
    <row r="327" spans="1:8">
      <c r="A327" s="75"/>
      <c r="B327" s="75"/>
      <c r="C327" s="75"/>
      <c r="D327" s="75"/>
      <c r="E327" s="75"/>
      <c r="F327" s="75"/>
      <c r="G327" s="75"/>
      <c r="H327" s="75"/>
    </row>
    <row r="328" spans="1:8">
      <c r="A328" s="75"/>
      <c r="B328" s="75"/>
      <c r="C328" s="75"/>
      <c r="D328" s="75"/>
      <c r="E328" s="75"/>
      <c r="F328" s="75"/>
      <c r="G328" s="75"/>
      <c r="H328" s="75"/>
    </row>
    <row r="329" spans="1:8">
      <c r="A329" s="75"/>
      <c r="B329" s="75"/>
      <c r="C329" s="75"/>
      <c r="D329" s="75"/>
      <c r="E329" s="75"/>
      <c r="F329" s="75"/>
      <c r="G329" s="75"/>
      <c r="H329" s="75"/>
    </row>
    <row r="330" spans="1:8">
      <c r="A330" s="75"/>
      <c r="B330" s="75"/>
      <c r="C330" s="75"/>
      <c r="D330" s="75"/>
      <c r="E330" s="75"/>
      <c r="F330" s="75"/>
      <c r="G330" s="75"/>
      <c r="H330" s="75"/>
    </row>
    <row r="331" spans="1:8">
      <c r="A331" s="75"/>
      <c r="B331" s="75"/>
      <c r="C331" s="75"/>
      <c r="D331" s="75"/>
      <c r="E331" s="75"/>
      <c r="F331" s="75"/>
      <c r="G331" s="75"/>
      <c r="H331" s="75"/>
    </row>
    <row r="332" spans="1:8">
      <c r="A332" s="75"/>
      <c r="B332" s="75"/>
      <c r="C332" s="75"/>
      <c r="D332" s="75"/>
      <c r="E332" s="75"/>
      <c r="F332" s="75"/>
      <c r="G332" s="75"/>
      <c r="H332" s="75"/>
    </row>
    <row r="333" spans="1:8">
      <c r="A333" s="75"/>
      <c r="B333" s="75"/>
      <c r="C333" s="75"/>
      <c r="D333" s="75"/>
      <c r="E333" s="75"/>
      <c r="F333" s="75"/>
      <c r="G333" s="75"/>
      <c r="H333" s="75"/>
    </row>
    <row r="334" spans="1:8">
      <c r="A334" s="75"/>
      <c r="B334" s="75"/>
      <c r="C334" s="75"/>
      <c r="D334" s="75"/>
      <c r="E334" s="75"/>
      <c r="F334" s="75"/>
      <c r="G334" s="75"/>
      <c r="H334" s="75"/>
    </row>
    <row r="335" spans="1:8">
      <c r="A335" s="75"/>
      <c r="B335" s="75"/>
      <c r="C335" s="75"/>
      <c r="D335" s="75"/>
      <c r="E335" s="75"/>
      <c r="F335" s="75"/>
      <c r="G335" s="75"/>
      <c r="H335" s="75"/>
    </row>
    <row r="336" spans="1:8">
      <c r="A336" s="75"/>
      <c r="B336" s="75"/>
      <c r="C336" s="75"/>
      <c r="D336" s="75"/>
      <c r="E336" s="75"/>
      <c r="F336" s="75"/>
      <c r="G336" s="75"/>
      <c r="H336" s="75"/>
    </row>
    <row r="337" spans="1:8">
      <c r="A337" s="75"/>
      <c r="B337" s="75"/>
      <c r="C337" s="75"/>
      <c r="D337" s="75"/>
      <c r="E337" s="75"/>
      <c r="F337" s="75"/>
      <c r="G337" s="75"/>
      <c r="H337" s="75"/>
    </row>
    <row r="338" spans="1:8">
      <c r="A338" s="75"/>
      <c r="B338" s="75"/>
      <c r="C338" s="75"/>
      <c r="D338" s="75"/>
      <c r="E338" s="75"/>
      <c r="F338" s="75"/>
      <c r="G338" s="75"/>
      <c r="H338" s="75"/>
    </row>
    <row r="339" spans="1:8">
      <c r="A339" s="75"/>
      <c r="B339" s="75"/>
      <c r="C339" s="75"/>
      <c r="D339" s="75"/>
      <c r="E339" s="75"/>
      <c r="F339" s="75"/>
      <c r="G339" s="75"/>
      <c r="H339" s="75"/>
    </row>
    <row r="340" spans="1:8">
      <c r="A340" s="75"/>
      <c r="B340" s="75"/>
      <c r="C340" s="75"/>
      <c r="D340" s="75"/>
      <c r="E340" s="75"/>
      <c r="F340" s="75"/>
      <c r="G340" s="75"/>
      <c r="H340" s="75"/>
    </row>
    <row r="341" spans="1:8">
      <c r="A341" s="75"/>
      <c r="B341" s="75"/>
      <c r="C341" s="75"/>
      <c r="D341" s="75"/>
      <c r="E341" s="75"/>
      <c r="F341" s="75"/>
      <c r="G341" s="75"/>
      <c r="H341" s="75"/>
    </row>
    <row r="342" spans="1:8">
      <c r="A342" s="75"/>
      <c r="B342" s="75"/>
      <c r="C342" s="75"/>
      <c r="D342" s="75"/>
      <c r="E342" s="75"/>
      <c r="F342" s="75"/>
      <c r="G342" s="75"/>
      <c r="H342" s="75"/>
    </row>
    <row r="343" spans="1:8">
      <c r="A343" s="75"/>
      <c r="B343" s="75"/>
      <c r="C343" s="75"/>
      <c r="D343" s="75"/>
      <c r="E343" s="75"/>
      <c r="F343" s="75"/>
      <c r="G343" s="75"/>
      <c r="H343" s="75"/>
    </row>
    <row r="344" spans="1:8">
      <c r="A344" s="75"/>
      <c r="B344" s="75"/>
      <c r="C344" s="75"/>
      <c r="D344" s="75"/>
      <c r="E344" s="75"/>
      <c r="F344" s="75"/>
      <c r="G344" s="75"/>
      <c r="H344" s="75"/>
    </row>
    <row r="345" spans="1:8">
      <c r="A345" s="75"/>
      <c r="B345" s="75"/>
      <c r="C345" s="75"/>
      <c r="D345" s="75"/>
      <c r="E345" s="75"/>
      <c r="F345" s="75"/>
      <c r="G345" s="75"/>
      <c r="H345" s="75"/>
    </row>
    <row r="346" spans="1:8">
      <c r="A346" s="75"/>
      <c r="B346" s="75"/>
      <c r="C346" s="75"/>
      <c r="D346" s="75"/>
      <c r="E346" s="75"/>
      <c r="F346" s="75"/>
      <c r="G346" s="75"/>
      <c r="H346" s="75"/>
    </row>
    <row r="347" spans="1:8">
      <c r="A347" s="75"/>
      <c r="B347" s="75"/>
      <c r="C347" s="75"/>
      <c r="D347" s="75"/>
      <c r="E347" s="75"/>
      <c r="F347" s="75"/>
      <c r="G347" s="75"/>
      <c r="H347" s="75"/>
    </row>
    <row r="348" spans="1:8">
      <c r="A348" s="75"/>
      <c r="B348" s="75"/>
      <c r="C348" s="75"/>
      <c r="D348" s="75"/>
      <c r="E348" s="75"/>
      <c r="F348" s="75"/>
      <c r="G348" s="75"/>
      <c r="H348" s="75"/>
    </row>
    <row r="349" spans="1:8">
      <c r="A349" s="75"/>
      <c r="B349" s="75"/>
      <c r="C349" s="75"/>
      <c r="D349" s="75"/>
      <c r="E349" s="75"/>
      <c r="F349" s="75"/>
      <c r="G349" s="75"/>
      <c r="H349" s="75"/>
    </row>
    <row r="350" spans="1:8">
      <c r="A350" s="75"/>
      <c r="B350" s="75"/>
      <c r="C350" s="75"/>
      <c r="D350" s="75"/>
      <c r="E350" s="75"/>
      <c r="F350" s="75"/>
      <c r="G350" s="75"/>
      <c r="H350" s="75"/>
    </row>
    <row r="351" spans="1:8">
      <c r="A351" s="75"/>
      <c r="B351" s="75"/>
      <c r="C351" s="75"/>
      <c r="D351" s="75"/>
      <c r="E351" s="75"/>
      <c r="F351" s="75"/>
      <c r="G351" s="75"/>
      <c r="H351" s="75"/>
    </row>
    <row r="352" spans="1:8">
      <c r="A352" s="75"/>
      <c r="B352" s="75"/>
      <c r="C352" s="75"/>
      <c r="D352" s="75"/>
      <c r="E352" s="75"/>
      <c r="F352" s="75"/>
      <c r="G352" s="75"/>
      <c r="H352" s="75"/>
    </row>
    <row r="353" spans="1:8">
      <c r="A353" s="75"/>
      <c r="B353" s="75"/>
      <c r="C353" s="75"/>
      <c r="D353" s="75"/>
      <c r="E353" s="75"/>
      <c r="F353" s="75"/>
      <c r="G353" s="75"/>
      <c r="H353" s="75"/>
    </row>
    <row r="354" spans="1:8">
      <c r="A354" s="75"/>
      <c r="B354" s="75"/>
      <c r="C354" s="75"/>
      <c r="D354" s="75"/>
      <c r="E354" s="75"/>
      <c r="F354" s="75"/>
      <c r="G354" s="75"/>
      <c r="H354" s="75"/>
    </row>
    <row r="355" spans="1:8">
      <c r="A355" s="75"/>
      <c r="B355" s="75"/>
      <c r="C355" s="75"/>
      <c r="D355" s="75"/>
      <c r="E355" s="75"/>
      <c r="F355" s="75"/>
      <c r="G355" s="75"/>
      <c r="H355" s="75"/>
    </row>
    <row r="356" spans="1:8">
      <c r="A356" s="75"/>
      <c r="B356" s="75"/>
      <c r="C356" s="75"/>
      <c r="D356" s="75"/>
      <c r="E356" s="75"/>
      <c r="F356" s="75"/>
      <c r="G356" s="75"/>
      <c r="H356" s="75"/>
    </row>
    <row r="357" spans="1:8">
      <c r="A357" s="75"/>
      <c r="B357" s="75"/>
      <c r="C357" s="75"/>
      <c r="D357" s="75"/>
      <c r="E357" s="75"/>
      <c r="F357" s="75"/>
      <c r="G357" s="75"/>
      <c r="H357" s="75"/>
    </row>
    <row r="358" spans="1:8">
      <c r="A358" s="75"/>
      <c r="B358" s="75"/>
      <c r="C358" s="75"/>
      <c r="D358" s="75"/>
      <c r="E358" s="75"/>
      <c r="F358" s="75"/>
      <c r="G358" s="75"/>
      <c r="H358" s="75"/>
    </row>
    <row r="359" spans="1:8">
      <c r="A359" s="75"/>
      <c r="B359" s="75"/>
      <c r="C359" s="75"/>
      <c r="D359" s="75"/>
      <c r="E359" s="75"/>
      <c r="F359" s="75"/>
      <c r="G359" s="75"/>
      <c r="H359" s="75"/>
    </row>
    <row r="360" spans="1:8">
      <c r="A360" s="75"/>
      <c r="B360" s="75"/>
      <c r="C360" s="75"/>
      <c r="D360" s="75"/>
      <c r="E360" s="75"/>
      <c r="F360" s="75"/>
      <c r="G360" s="75"/>
      <c r="H360" s="75"/>
    </row>
    <row r="361" spans="1:8">
      <c r="A361" s="75"/>
      <c r="B361" s="75"/>
      <c r="C361" s="75"/>
      <c r="D361" s="75"/>
      <c r="E361" s="75"/>
      <c r="F361" s="75"/>
      <c r="G361" s="75"/>
      <c r="H361" s="75"/>
    </row>
    <row r="362" spans="1:8">
      <c r="A362" s="75"/>
      <c r="B362" s="75"/>
      <c r="C362" s="75"/>
      <c r="D362" s="75"/>
      <c r="E362" s="75"/>
      <c r="F362" s="75"/>
      <c r="G362" s="75"/>
      <c r="H362" s="75"/>
    </row>
    <row r="363" spans="1:8">
      <c r="A363" s="75"/>
      <c r="B363" s="75"/>
      <c r="C363" s="75"/>
      <c r="D363" s="75"/>
      <c r="E363" s="75"/>
      <c r="F363" s="75"/>
      <c r="G363" s="75"/>
      <c r="H363" s="75"/>
    </row>
    <row r="364" spans="1:8">
      <c r="A364" s="75"/>
      <c r="B364" s="75"/>
      <c r="C364" s="75"/>
      <c r="D364" s="75"/>
      <c r="E364" s="75"/>
      <c r="F364" s="75"/>
      <c r="G364" s="75"/>
      <c r="H364" s="75"/>
    </row>
    <row r="365" spans="1:8">
      <c r="A365" s="75"/>
      <c r="B365" s="75"/>
      <c r="C365" s="75"/>
      <c r="D365" s="75"/>
      <c r="E365" s="75"/>
      <c r="F365" s="75"/>
      <c r="G365" s="75"/>
      <c r="H365" s="75"/>
    </row>
    <row r="366" spans="1:8">
      <c r="A366" s="75"/>
      <c r="B366" s="75"/>
      <c r="C366" s="75"/>
      <c r="D366" s="75"/>
      <c r="E366" s="75"/>
      <c r="F366" s="75"/>
      <c r="G366" s="75"/>
      <c r="H366" s="75"/>
    </row>
    <row r="367" spans="1:8">
      <c r="A367" s="75"/>
      <c r="B367" s="75"/>
      <c r="C367" s="75"/>
      <c r="D367" s="75"/>
      <c r="E367" s="75"/>
      <c r="F367" s="75"/>
      <c r="G367" s="75"/>
      <c r="H367" s="75"/>
    </row>
    <row r="368" spans="1:8">
      <c r="A368" s="75"/>
      <c r="B368" s="75"/>
      <c r="C368" s="75"/>
      <c r="D368" s="75"/>
      <c r="E368" s="75"/>
      <c r="F368" s="75"/>
      <c r="G368" s="75"/>
      <c r="H368" s="75"/>
    </row>
    <row r="369" spans="1:8">
      <c r="A369" s="75"/>
      <c r="B369" s="75"/>
      <c r="C369" s="75"/>
      <c r="D369" s="75"/>
      <c r="E369" s="75"/>
      <c r="F369" s="75"/>
      <c r="G369" s="75"/>
      <c r="H369" s="75"/>
    </row>
    <row r="370" spans="1:8">
      <c r="A370" s="75"/>
      <c r="B370" s="75"/>
      <c r="C370" s="75"/>
      <c r="D370" s="75"/>
      <c r="E370" s="75"/>
      <c r="F370" s="75"/>
      <c r="G370" s="75"/>
      <c r="H370" s="75"/>
    </row>
    <row r="371" spans="1:8">
      <c r="A371" s="75"/>
      <c r="B371" s="75"/>
      <c r="C371" s="75"/>
      <c r="D371" s="75"/>
      <c r="E371" s="75"/>
      <c r="F371" s="75"/>
      <c r="G371" s="75"/>
      <c r="H371" s="75"/>
    </row>
    <row r="372" spans="1:8">
      <c r="A372" s="75"/>
      <c r="B372" s="75"/>
      <c r="C372" s="75"/>
      <c r="D372" s="75"/>
      <c r="E372" s="75"/>
      <c r="F372" s="75"/>
      <c r="G372" s="75"/>
      <c r="H372" s="75"/>
    </row>
    <row r="373" spans="1:8">
      <c r="A373" s="75"/>
      <c r="B373" s="75"/>
      <c r="C373" s="75"/>
      <c r="D373" s="75"/>
      <c r="E373" s="75"/>
      <c r="F373" s="75"/>
      <c r="G373" s="75"/>
      <c r="H373" s="75"/>
    </row>
    <row r="374" spans="1:8">
      <c r="A374" s="75"/>
      <c r="B374" s="75"/>
      <c r="C374" s="75"/>
      <c r="D374" s="75"/>
      <c r="E374" s="75"/>
      <c r="F374" s="75"/>
      <c r="G374" s="75"/>
      <c r="H374" s="75"/>
    </row>
    <row r="375" spans="1:8">
      <c r="A375" s="75"/>
      <c r="B375" s="75"/>
      <c r="C375" s="75"/>
      <c r="D375" s="75"/>
      <c r="E375" s="75"/>
      <c r="F375" s="75"/>
      <c r="G375" s="75"/>
      <c r="H375" s="75"/>
    </row>
    <row r="376" spans="1:8">
      <c r="A376" s="75"/>
      <c r="B376" s="75"/>
      <c r="C376" s="75"/>
      <c r="D376" s="75"/>
      <c r="E376" s="75"/>
      <c r="F376" s="75"/>
      <c r="G376" s="75"/>
      <c r="H376" s="75"/>
    </row>
    <row r="377" spans="1:8">
      <c r="A377" s="75"/>
      <c r="B377" s="75"/>
      <c r="C377" s="75"/>
      <c r="D377" s="75"/>
      <c r="E377" s="75"/>
      <c r="F377" s="75"/>
      <c r="G377" s="75"/>
      <c r="H377" s="75"/>
    </row>
    <row r="378" spans="1:8">
      <c r="A378" s="75"/>
      <c r="B378" s="75"/>
      <c r="C378" s="75"/>
      <c r="D378" s="75"/>
      <c r="E378" s="75"/>
      <c r="F378" s="75"/>
      <c r="G378" s="75"/>
      <c r="H378" s="75"/>
    </row>
    <row r="379" spans="1:8">
      <c r="A379" s="75"/>
      <c r="B379" s="75"/>
      <c r="C379" s="75"/>
      <c r="D379" s="75"/>
      <c r="E379" s="75"/>
      <c r="F379" s="75"/>
      <c r="G379" s="75"/>
      <c r="H379" s="75"/>
    </row>
    <row r="380" spans="1:8">
      <c r="A380" s="75"/>
      <c r="B380" s="75"/>
      <c r="C380" s="75"/>
      <c r="D380" s="75"/>
      <c r="E380" s="75"/>
      <c r="F380" s="75"/>
      <c r="G380" s="75"/>
      <c r="H380" s="75"/>
    </row>
    <row r="381" spans="1:8">
      <c r="A381" s="75"/>
      <c r="B381" s="75"/>
      <c r="C381" s="75"/>
      <c r="D381" s="75"/>
      <c r="E381" s="75"/>
      <c r="F381" s="75"/>
      <c r="G381" s="75"/>
      <c r="H381" s="75"/>
    </row>
    <row r="382" spans="1:8">
      <c r="A382" s="75"/>
      <c r="B382" s="75"/>
      <c r="C382" s="75"/>
      <c r="D382" s="75"/>
      <c r="E382" s="75"/>
      <c r="F382" s="75"/>
      <c r="G382" s="75"/>
      <c r="H382" s="75"/>
    </row>
    <row r="383" spans="1:8">
      <c r="A383" s="75"/>
      <c r="B383" s="75"/>
      <c r="C383" s="75"/>
      <c r="D383" s="75"/>
      <c r="E383" s="75"/>
      <c r="F383" s="75"/>
      <c r="G383" s="75"/>
      <c r="H383" s="75"/>
    </row>
    <row r="384" spans="1:8">
      <c r="A384" s="75"/>
      <c r="B384" s="75"/>
      <c r="C384" s="75"/>
      <c r="D384" s="75"/>
      <c r="E384" s="75"/>
      <c r="F384" s="75"/>
      <c r="G384" s="75"/>
      <c r="H384" s="75"/>
    </row>
    <row r="385" spans="1:8">
      <c r="A385" s="75"/>
      <c r="B385" s="75"/>
      <c r="C385" s="75"/>
      <c r="D385" s="75"/>
      <c r="E385" s="75"/>
      <c r="F385" s="75"/>
      <c r="G385" s="75"/>
      <c r="H385" s="75"/>
    </row>
    <row r="386" spans="1:8">
      <c r="A386" s="75"/>
      <c r="B386" s="75"/>
      <c r="C386" s="75"/>
      <c r="D386" s="75"/>
      <c r="E386" s="75"/>
      <c r="F386" s="75"/>
      <c r="G386" s="75"/>
      <c r="H386" s="75"/>
    </row>
    <row r="387" spans="1:8">
      <c r="A387" s="75"/>
      <c r="B387" s="75"/>
      <c r="C387" s="75"/>
      <c r="D387" s="75"/>
      <c r="E387" s="75"/>
      <c r="F387" s="75"/>
      <c r="G387" s="75"/>
      <c r="H387" s="75"/>
    </row>
    <row r="388" spans="1:8">
      <c r="A388" s="75"/>
      <c r="B388" s="75"/>
      <c r="C388" s="75"/>
      <c r="D388" s="75"/>
      <c r="E388" s="75"/>
      <c r="F388" s="75"/>
      <c r="G388" s="75"/>
      <c r="H388" s="75"/>
    </row>
    <row r="389" spans="1:8">
      <c r="A389" s="75"/>
      <c r="B389" s="75"/>
      <c r="C389" s="75"/>
      <c r="D389" s="75"/>
      <c r="E389" s="75"/>
      <c r="F389" s="75"/>
      <c r="G389" s="75"/>
      <c r="H389" s="75"/>
    </row>
    <row r="390" spans="1:8">
      <c r="A390" s="75"/>
      <c r="B390" s="75"/>
      <c r="C390" s="75"/>
      <c r="D390" s="75"/>
      <c r="E390" s="75"/>
      <c r="F390" s="75"/>
      <c r="G390" s="75"/>
      <c r="H390" s="75"/>
    </row>
    <row r="391" spans="1:8">
      <c r="A391" s="75"/>
      <c r="B391" s="75"/>
      <c r="C391" s="75"/>
      <c r="D391" s="75"/>
      <c r="E391" s="75"/>
      <c r="F391" s="75"/>
      <c r="G391" s="75"/>
      <c r="H391" s="75"/>
    </row>
    <row r="392" spans="1:8">
      <c r="A392" s="75"/>
      <c r="B392" s="75"/>
      <c r="C392" s="75"/>
      <c r="D392" s="75"/>
      <c r="E392" s="75"/>
      <c r="F392" s="75"/>
      <c r="G392" s="75"/>
      <c r="H392" s="75"/>
    </row>
    <row r="393" spans="1:8">
      <c r="A393" s="75"/>
      <c r="B393" s="75"/>
      <c r="C393" s="75"/>
      <c r="D393" s="75"/>
      <c r="E393" s="75"/>
      <c r="F393" s="75"/>
      <c r="G393" s="75"/>
      <c r="H393" s="75"/>
    </row>
    <row r="394" spans="1:8">
      <c r="A394" s="75"/>
      <c r="B394" s="75"/>
      <c r="C394" s="75"/>
      <c r="D394" s="75"/>
      <c r="E394" s="75"/>
      <c r="F394" s="75"/>
      <c r="G394" s="75"/>
      <c r="H394" s="75"/>
    </row>
    <row r="395" spans="1:8">
      <c r="A395" s="75"/>
      <c r="B395" s="75"/>
      <c r="C395" s="75"/>
      <c r="D395" s="75"/>
      <c r="E395" s="75"/>
      <c r="F395" s="75"/>
      <c r="G395" s="75"/>
      <c r="H395" s="75"/>
    </row>
    <row r="396" spans="1:8">
      <c r="A396" s="75"/>
      <c r="B396" s="75"/>
      <c r="C396" s="75"/>
      <c r="D396" s="75"/>
      <c r="E396" s="75"/>
      <c r="F396" s="75"/>
      <c r="G396" s="75"/>
      <c r="H396" s="75"/>
    </row>
    <row r="397" spans="1:8">
      <c r="A397" s="75"/>
      <c r="B397" s="75"/>
      <c r="C397" s="75"/>
      <c r="D397" s="75"/>
      <c r="E397" s="75"/>
      <c r="F397" s="75"/>
      <c r="G397" s="75"/>
      <c r="H397" s="75"/>
    </row>
    <row r="398" spans="1:8">
      <c r="A398" s="75"/>
      <c r="B398" s="75"/>
      <c r="C398" s="75"/>
      <c r="D398" s="75"/>
      <c r="E398" s="75"/>
      <c r="F398" s="75"/>
      <c r="G398" s="75"/>
      <c r="H398" s="75"/>
    </row>
    <row r="399" spans="1:8">
      <c r="A399" s="75"/>
      <c r="B399" s="75"/>
      <c r="C399" s="75"/>
      <c r="D399" s="75"/>
      <c r="E399" s="75"/>
      <c r="F399" s="75"/>
      <c r="G399" s="75"/>
      <c r="H399" s="75"/>
    </row>
    <row r="400" spans="1:8">
      <c r="A400" s="75"/>
      <c r="B400" s="75"/>
      <c r="C400" s="75"/>
      <c r="D400" s="75"/>
      <c r="E400" s="75"/>
      <c r="F400" s="75"/>
      <c r="G400" s="75"/>
      <c r="H400" s="75"/>
    </row>
    <row r="401" spans="1:8">
      <c r="A401" s="75"/>
      <c r="B401" s="75"/>
      <c r="C401" s="75"/>
      <c r="D401" s="75"/>
      <c r="E401" s="75"/>
      <c r="F401" s="75"/>
      <c r="G401" s="75"/>
      <c r="H401" s="75"/>
    </row>
    <row r="402" spans="1:8">
      <c r="A402" s="75"/>
      <c r="B402" s="75"/>
      <c r="C402" s="75"/>
      <c r="D402" s="75"/>
      <c r="E402" s="75"/>
      <c r="F402" s="75"/>
      <c r="G402" s="75"/>
      <c r="H402" s="75"/>
    </row>
    <row r="403" spans="1:8">
      <c r="A403" s="75"/>
      <c r="B403" s="75"/>
      <c r="C403" s="75"/>
      <c r="D403" s="75"/>
      <c r="E403" s="75"/>
      <c r="F403" s="75"/>
      <c r="G403" s="75"/>
      <c r="H403" s="75"/>
    </row>
    <row r="404" spans="1:8">
      <c r="A404" s="75"/>
      <c r="B404" s="75"/>
      <c r="C404" s="75"/>
      <c r="D404" s="75"/>
      <c r="E404" s="75"/>
      <c r="F404" s="75"/>
      <c r="G404" s="75"/>
      <c r="H404" s="75"/>
    </row>
    <row r="405" spans="1:8">
      <c r="A405" s="75"/>
      <c r="B405" s="75"/>
      <c r="C405" s="75"/>
      <c r="D405" s="75"/>
      <c r="E405" s="75"/>
      <c r="F405" s="75"/>
      <c r="G405" s="75"/>
      <c r="H405" s="75"/>
    </row>
  </sheetData>
  <sheetProtection sheet="1" objects="1" scenarios="1" selectLockedCells="1"/>
  <customSheetViews>
    <customSheetView guid="{4DA3038F-F79B-4116-9717-364DCBC6B21E}" showPageBreaks="1" fitToPage="1" view="pageLayout" topLeftCell="A37">
      <selection activeCell="A56" sqref="A56"/>
      <pageMargins left="0.31496062992125984" right="0.19685039370078741" top="0.78740157480314965" bottom="0.39370078740157483" header="0" footer="0.19685039370078741"/>
      <printOptions gridLines="1"/>
      <pageSetup paperSize="9" fitToHeight="0" orientation="landscape" r:id="rId1"/>
      <headerFooter alignWithMargins="0">
        <oddFooter>&amp;CF-02-3.04 / Ind. 01 / 13.12.2021</oddFooter>
      </headerFooter>
    </customSheetView>
  </customSheetViews>
  <mergeCells count="3">
    <mergeCell ref="D8:E8"/>
    <mergeCell ref="D9:E9"/>
    <mergeCell ref="A1:H1"/>
  </mergeCells>
  <printOptions gridLines="1"/>
  <pageMargins left="0.31496062992125984" right="0.19685039370078741" top="0.78740157480314965" bottom="0.39370078740157483" header="0" footer="0.19685039370078741"/>
  <pageSetup paperSize="9" fitToHeight="0" orientation="landscape" r:id="rId2"/>
  <headerFooter alignWithMargins="0">
    <oddFooter>&amp;CErstmusterprüfbericht / Ind. 02 / 26.11.2024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r_x0020_comments xmlns="44031d25-4d24-48d6-8044-9ae924941c1e" xsi:nil="true"/>
    <Valid_x0020_from xmlns="44031d25-4d24-48d6-8044-9ae924941c1e" xsi:nil="true"/>
    <StartPubWorkflow xmlns="44031d25-4d24-48d6-8044-9ae924941c1e" xsi:nil="true"/>
    <DLCPolicyLabelClientValue xmlns="44031d25-4d24-48d6-8044-9ae924941c1e">Version: {_UIVersionString}</DLCPolicyLabelClientValue>
    <AssignedGuideChapter xmlns="9bcf368d-f6f6-44f4-b25e-c1163ccae614"/>
    <DIN_x002d_Merkmal xmlns="44031d25-4d24-48d6-8044-9ae924941c1e">Qualität</DIN_x002d_Merkmal>
    <Aufbewahrungsfrist xmlns="44031d25-4d24-48d6-8044-9ae924941c1e" xsi:nil="true"/>
    <AssignedResource xmlns="9bcf368d-f6f6-44f4-b25e-c1163ccae614">170</AssignedResource>
    <DocumentResponsibility xmlns="9bcf368d-f6f6-44f4-b25e-c1163ccae614">210</DocumentResponsibility>
    <ZugeordneterProzess xmlns="833e379b-a687-4c44-9b19-e48e8e4e5a9e"/>
    <Publication_x0020_date xmlns="44031d25-4d24-48d6-8044-9ae924941c1e" xsi:nil="true"/>
    <Due_x0020_date xmlns="44031d25-4d24-48d6-8044-9ae924941c1e" xsi:nil="true"/>
    <StartWorkflow xmlns="44031d25-4d24-48d6-8044-9ae924941c1e" xsi:nil="true"/>
    <Truma_x002d_Richtlinie xmlns="44031d25-4d24-48d6-8044-9ae924941c1e">false</Truma_x002d_Richtlinie>
    <Change_x0020_reason xmlns="44031d25-4d24-48d6-8044-9ae924941c1e" xsi:nil="true"/>
    <Kategorie xmlns="44031d25-4d24-48d6-8044-9ae924941c1e">Truma</Kategorie>
    <Approver xmlns="44031d25-4d24-48d6-8044-9ae924941c1e">
      <UserInfo>
        <DisplayName/>
        <AccountId xsi:nil="true"/>
        <AccountType/>
      </UserInfo>
    </Approver>
    <DLCPolicyLabelLock xmlns="44031d25-4d24-48d6-8044-9ae924941c1e" xsi:nil="true"/>
  </documentManagement>
</p:properti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Label" staticId="0x010100D83178A57FD83347B93845592CCB5601|1130139527" UniqueId="c2050e02-4110-4cdb-8cd0-0875d78f97cf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properties>
            <lock>True</lock>
          </properties>
          <segment type="literal">Version: </segment>
          <segment type="metadata">_UIVersionString</segment>
        </label>
      </p:CustomData>
    </p:PolicyItem>
  </p:PolicyItems>
</p:Policy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3178A57FD83347B93845592CCB5601" ma:contentTypeVersion="32" ma:contentTypeDescription="Create a new document." ma:contentTypeScope="" ma:versionID="097b4253b5dd9440619a0b2faf7a3104">
  <xsd:schema xmlns:xsd="http://www.w3.org/2001/XMLSchema" xmlns:xs="http://www.w3.org/2001/XMLSchema" xmlns:p="http://schemas.microsoft.com/office/2006/metadata/properties" xmlns:ns1="http://schemas.microsoft.com/sharepoint/v3" xmlns:ns2="9bcf368d-f6f6-44f4-b25e-c1163ccae614" xmlns:ns3="44031d25-4d24-48d6-8044-9ae924941c1e" xmlns:ns4="833e379b-a687-4c44-9b19-e48e8e4e5a9e" targetNamespace="http://schemas.microsoft.com/office/2006/metadata/properties" ma:root="true" ma:fieldsID="0adf4b1641c8685461ba5d0f7acabefb" ns1:_="" ns2:_="" ns3:_="" ns4:_="">
    <xsd:import namespace="http://schemas.microsoft.com/sharepoint/v3"/>
    <xsd:import namespace="9bcf368d-f6f6-44f4-b25e-c1163ccae614"/>
    <xsd:import namespace="44031d25-4d24-48d6-8044-9ae924941c1e"/>
    <xsd:import namespace="833e379b-a687-4c44-9b19-e48e8e4e5a9e"/>
    <xsd:element name="properties">
      <xsd:complexType>
        <xsd:sequence>
          <xsd:element name="documentManagement">
            <xsd:complexType>
              <xsd:all>
                <xsd:element ref="ns2:AssignedGuideChapter" minOccurs="0"/>
                <xsd:element ref="ns2:AssignedResource" minOccurs="0"/>
                <xsd:element ref="ns2:DocumentResponsibility" minOccurs="0"/>
                <xsd:element ref="ns3:Change_x0020_reason" minOccurs="0"/>
                <xsd:element ref="ns3:Publication_x0020_date" minOccurs="0"/>
                <xsd:element ref="ns3:Valid_x0020_from" minOccurs="0"/>
                <xsd:element ref="ns3:Due_x0020_date" minOccurs="0"/>
                <xsd:element ref="ns3:Approver" minOccurs="0"/>
                <xsd:element ref="ns3:Approver_x0020_comments" minOccurs="0"/>
                <xsd:element ref="ns3:StartPubWorkflow" minOccurs="0"/>
                <xsd:element ref="ns3:StartWorkflow" minOccurs="0"/>
                <xsd:element ref="ns3:Kategorie" minOccurs="0"/>
                <xsd:element ref="ns3:DLCPolicyLabelValue" minOccurs="0"/>
                <xsd:element ref="ns3:DLCPolicyLabelClientValue" minOccurs="0"/>
                <xsd:element ref="ns3:DLCPolicyLabelLock" minOccurs="0"/>
                <xsd:element ref="ns1:_dlc_Exempt" minOccurs="0"/>
                <xsd:element ref="ns3:DIN_x002d_Merkmal" minOccurs="0"/>
                <xsd:element ref="ns3:Aufbewahrungsfrist" minOccurs="0"/>
                <xsd:element ref="ns4:ZugeordneterProzess" minOccurs="0"/>
                <xsd:element ref="ns3:Truma_x002d_Richtlini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3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cf368d-f6f6-44f4-b25e-c1163ccae614" elementFormDefault="qualified">
    <xsd:import namespace="http://schemas.microsoft.com/office/2006/documentManagement/types"/>
    <xsd:import namespace="http://schemas.microsoft.com/office/infopath/2007/PartnerControls"/>
    <xsd:element name="AssignedGuideChapter" ma:index="8" nillable="true" ma:displayName="Assigned Guide Chapter" ma:list="{179AE0A2-662A-4CA0-BB8B-47FD225B945D}" ma:internalName="AssignedGuideChapter" ma:showField="Title" ma:web="{833e379b-a687-4c44-9b19-e48e8e4e5a9e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ssignedResource" ma:index="9" nillable="true" ma:displayName="Assigned Resource" ma:list="{729CB494-6114-4558-9460-E71A05EB56FC}" ma:internalName="AssignedResource" ma:showField="Title" ma:web="{833e379b-a687-4c44-9b19-e48e8e4e5a9e}">
      <xsd:simpleType>
        <xsd:restriction base="dms:Lookup"/>
      </xsd:simpleType>
    </xsd:element>
    <xsd:element name="DocumentResponsibility" ma:index="10" nillable="true" ma:displayName="Responsibility (Documents)" ma:list="{3601C6CA-12A0-4251-A52E-FCFDCA8668C4}" ma:internalName="DocumentResponsibility" ma:showField="Title" ma:web="{833e379b-a687-4c44-9b19-e48e8e4e5a9e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1d25-4d24-48d6-8044-9ae924941c1e" elementFormDefault="qualified">
    <xsd:import namespace="http://schemas.microsoft.com/office/2006/documentManagement/types"/>
    <xsd:import namespace="http://schemas.microsoft.com/office/infopath/2007/PartnerControls"/>
    <xsd:element name="Change_x0020_reason" ma:index="11" nillable="true" ma:displayName="Change reason" ma:internalName="Change_x0020_reason">
      <xsd:simpleType>
        <xsd:restriction base="dms:Note">
          <xsd:maxLength value="255"/>
        </xsd:restriction>
      </xsd:simpleType>
    </xsd:element>
    <xsd:element name="Publication_x0020_date" ma:index="12" nillable="true" ma:displayName="Publication date" ma:internalName="Publication_x0020_date">
      <xsd:simpleType>
        <xsd:restriction base="dms:DateTime"/>
      </xsd:simpleType>
    </xsd:element>
    <xsd:element name="Valid_x0020_from" ma:index="13" nillable="true" ma:displayName="Valid from" ma:internalName="Valid_x0020_from">
      <xsd:simpleType>
        <xsd:restriction base="dms:DateTime"/>
      </xsd:simpleType>
    </xsd:element>
    <xsd:element name="Due_x0020_date" ma:index="14" nillable="true" ma:displayName="Due date" ma:internalName="Due_x0020_date">
      <xsd:simpleType>
        <xsd:restriction base="dms:DateTime"/>
      </xsd:simpleType>
    </xsd:element>
    <xsd:element name="Approver" ma:index="15" nillable="true" ma:displayName="Approver" ma:list="UserInfo" ma:internalName="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er_x0020_comments" ma:index="16" nillable="true" ma:displayName="Approver comments" ma:internalName="Approver_x0020_comments">
      <xsd:simpleType>
        <xsd:restriction base="dms:Note">
          <xsd:maxLength value="255"/>
        </xsd:restriction>
      </xsd:simpleType>
    </xsd:element>
    <xsd:element name="StartPubWorkflow" ma:index="17" nillable="true" ma:displayName="StartPubWorkflow" ma:hidden="true" ma:internalName="StartPubWorkflow">
      <xsd:simpleType>
        <xsd:restriction base="dms:Boolean"/>
      </xsd:simpleType>
    </xsd:element>
    <xsd:element name="StartWorkflow" ma:index="18" nillable="true" ma:displayName="StartWorkflow" ma:hidden="true" ma:internalName="StartWorkflow">
      <xsd:simpleType>
        <xsd:restriction base="dms:Boolean"/>
      </xsd:simpleType>
    </xsd:element>
    <xsd:element name="Kategorie" ma:index="19" nillable="true" ma:displayName="Kategorie" ma:default="Truma" ma:format="Dropdown" ma:internalName="Kategorie">
      <xsd:simpleType>
        <xsd:restriction base="dms:Choice">
          <xsd:enumeration value="Truma"/>
          <xsd:enumeration value="Personalwesen"/>
          <xsd:enumeration value="Betriebsorganisation"/>
          <xsd:enumeration value="Produktcenter"/>
        </xsd:restriction>
      </xsd:simpleType>
    </xsd:element>
    <xsd:element name="DLCPolicyLabelValue" ma:index="20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1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2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DIN_x002d_Merkmal" ma:index="24" nillable="true" ma:displayName="DIN-Merkmal" ma:format="Dropdown" ma:internalName="DIN_x002d_Merkmal">
      <xsd:simpleType>
        <xsd:restriction base="dms:Choice">
          <xsd:enumeration value="Qualität"/>
          <xsd:enumeration value="Energie"/>
          <xsd:enumeration value="Umwelt"/>
        </xsd:restriction>
      </xsd:simpleType>
    </xsd:element>
    <xsd:element name="Aufbewahrungsfrist" ma:index="26" nillable="true" ma:displayName="Aufbewahrungsfrist" ma:internalName="Aufbewahrungsfrist">
      <xsd:simpleType>
        <xsd:restriction base="dms:Text">
          <xsd:maxLength value="255"/>
        </xsd:restriction>
      </xsd:simpleType>
    </xsd:element>
    <xsd:element name="Truma_x002d_Richtlinie" ma:index="28" nillable="true" ma:displayName="Truma-Richtlinie" ma:default="0" ma:internalName="Truma_x002d_Richtlini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e379b-a687-4c44-9b19-e48e8e4e5a9e" elementFormDefault="qualified">
    <xsd:import namespace="http://schemas.microsoft.com/office/2006/documentManagement/types"/>
    <xsd:import namespace="http://schemas.microsoft.com/office/infopath/2007/PartnerControls"/>
    <xsd:element name="ZugeordneterProzess" ma:index="27" nillable="true" ma:displayName="ZugeordneterProzess" ma:list="{9125661f-7038-4178-90e3-56d0fe178814}" ma:internalName="ZugeordneterProzess" ma:showField="Title" ma:web="833e379b-a687-4c44-9b19-e48e8e4e5a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A38409-230F-4992-B3EB-2D9CC93475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BD5F3F-83E0-46AF-8049-1EFFB49EE6A6}">
  <ds:schemaRefs>
    <ds:schemaRef ds:uri="http://purl.org/dc/terms/"/>
    <ds:schemaRef ds:uri="http://schemas.openxmlformats.org/package/2006/metadata/core-properties"/>
    <ds:schemaRef ds:uri="http://purl.org/dc/dcmitype/"/>
    <ds:schemaRef ds:uri="9bcf368d-f6f6-44f4-b25e-c1163ccae614"/>
    <ds:schemaRef ds:uri="833e379b-a687-4c44-9b19-e48e8e4e5a9e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44031d25-4d24-48d6-8044-9ae924941c1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52077BE-E27F-4066-A462-BEC846B88ACE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749CDF3B-E4CE-4698-865D-1A4D3165A293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F62EB22D-5C96-4678-B2D1-9E27E24E8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bcf368d-f6f6-44f4-b25e-c1163ccae614"/>
    <ds:schemaRef ds:uri="44031d25-4d24-48d6-8044-9ae924941c1e"/>
    <ds:schemaRef ds:uri="833e379b-a687-4c44-9b19-e48e8e4e5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Cover Sheet - Deckblatt</vt:lpstr>
      <vt:lpstr>Test Results No. 1 - Prüferg. 1</vt:lpstr>
      <vt:lpstr>Test Results No. 2 - Prüferg. 2</vt:lpstr>
      <vt:lpstr>Test Results No. 3 - Prüferg. 3</vt:lpstr>
      <vt:lpstr>Inhaltsstoffe</vt:lpstr>
      <vt:lpstr>Materialdatenblatt</vt:lpstr>
      <vt:lpstr>Materialdatenblatt!Drucktitel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EMPB Deckblatt DE EN VDA 2</dc:title>
  <dc:subject>Erstmusterprüfbericht nach VDA</dc:subject>
  <dc:creator>Bergmann Ute</dc:creator>
  <dc:description>Anpassung auf Miele LE</dc:description>
  <cp:lastModifiedBy>Schmidt, Michael</cp:lastModifiedBy>
  <cp:lastPrinted>2024-11-26T11:46:24Z</cp:lastPrinted>
  <dcterms:created xsi:type="dcterms:W3CDTF">2001-12-04T14:36:57Z</dcterms:created>
  <dcterms:modified xsi:type="dcterms:W3CDTF">2024-11-27T14:47:14Z</dcterms:modified>
  <cp:category>EMP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TUUVNV6Q6XDZ-19-1022</vt:lpwstr>
  </property>
  <property fmtid="{D5CDD505-2E9C-101B-9397-08002B2CF9AE}" pid="3" name="_dlc_DocIdItemGuid">
    <vt:lpwstr>6c8b6c1b-0594-4b5c-b5a3-3e5bd5bf5c88</vt:lpwstr>
  </property>
  <property fmtid="{D5CDD505-2E9C-101B-9397-08002B2CF9AE}" pid="4" name="_dlc_DocIdUrl">
    <vt:lpwstr>http://sp02.com.miele.net/sites/gtzeciprojects/rollout/_layouts/DocIdRedir.aspx?ID=TUUVNV6Q6XDZ-19-1022, TUUVNV6Q6XDZ-19-1022</vt:lpwstr>
  </property>
  <property fmtid="{D5CDD505-2E9C-101B-9397-08002B2CF9AE}" pid="5" name="DLCPolicyLabelValue">
    <vt:lpwstr>Version: 5.0</vt:lpwstr>
  </property>
</Properties>
</file>